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0 - DeviSOC\Projets\Z-25024 - AUXERRE - GALERIE ROMANE - Remplacement des menuiseries - DCE\"/>
    </mc:Choice>
  </mc:AlternateContent>
  <xr:revisionPtr revIDLastSave="0" documentId="13_ncr:1_{EC7823FC-D357-48B3-9901-D3D0C1DDC822}" xr6:coauthVersionLast="47" xr6:coauthVersionMax="47" xr10:uidLastSave="{00000000-0000-0000-0000-000000000000}"/>
  <bookViews>
    <workbookView xWindow="-5772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 iterateCount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2" l="1"/>
  <c r="J13" i="2"/>
  <c r="J19" i="2"/>
  <c r="J21" i="2"/>
  <c r="J24" i="2"/>
  <c r="J29" i="2"/>
  <c r="J34" i="2"/>
  <c r="J36" i="2"/>
  <c r="J39" i="2"/>
  <c r="J44" i="2"/>
  <c r="J56" i="2"/>
  <c r="J61" i="2"/>
  <c r="J65" i="2"/>
  <c r="J71" i="2"/>
  <c r="J74" i="2"/>
  <c r="J80" i="2"/>
  <c r="J85" i="2"/>
  <c r="J93" i="2"/>
  <c r="J100" i="2"/>
  <c r="J106" i="2"/>
  <c r="J118" i="2"/>
  <c r="J120" i="2"/>
  <c r="J125" i="2"/>
  <c r="J127" i="2"/>
  <c r="J133" i="2"/>
  <c r="J139" i="2"/>
  <c r="J152" i="2"/>
  <c r="J155" i="2"/>
  <c r="J157" i="2"/>
  <c r="J160" i="2"/>
  <c r="J163" i="2"/>
  <c r="J165" i="2"/>
  <c r="J177" i="2"/>
  <c r="J179" i="2"/>
  <c r="J181" i="2"/>
  <c r="J183" i="2"/>
  <c r="J188" i="2"/>
  <c r="J193" i="2"/>
  <c r="F212" i="2"/>
  <c r="F213" i="2"/>
  <c r="F214" i="2"/>
  <c r="AA1" i="3"/>
  <c r="AA3" i="3"/>
  <c r="AA12" i="3"/>
  <c r="AA23" i="3"/>
  <c r="AA24" i="3"/>
  <c r="AA13" i="3"/>
  <c r="AA7" i="3"/>
  <c r="AA93" i="3"/>
  <c r="AA89" i="3"/>
  <c r="AA25" i="3"/>
  <c r="AA14" i="3"/>
  <c r="AA65" i="3"/>
  <c r="AA57" i="3"/>
  <c r="AA45" i="3"/>
  <c r="AA26" i="3"/>
  <c r="AA27" i="3"/>
  <c r="AA8" i="3"/>
  <c r="AA4" i="3"/>
  <c r="AA15" i="3"/>
  <c r="AA28" i="3"/>
  <c r="AA29" i="3"/>
  <c r="AA16" i="3"/>
  <c r="AA9" i="3"/>
  <c r="AA94" i="3"/>
  <c r="AA90" i="3"/>
  <c r="AA30" i="3"/>
  <c r="AA17" i="3"/>
  <c r="AA75" i="3"/>
  <c r="AA67" i="3"/>
  <c r="AA59" i="3"/>
  <c r="AA49" i="3"/>
  <c r="AA31" i="3"/>
  <c r="AA32" i="3"/>
  <c r="AA33" i="3"/>
  <c r="AA5" i="3"/>
  <c r="AA18" i="3"/>
  <c r="AA34" i="3"/>
  <c r="AA19" i="3"/>
  <c r="AA10" i="3"/>
  <c r="AA95" i="3"/>
  <c r="AA91" i="3"/>
  <c r="AA35" i="3"/>
  <c r="AA20" i="3"/>
  <c r="AA69" i="3"/>
  <c r="AA61" i="3"/>
  <c r="AA53" i="3"/>
  <c r="AA36" i="3"/>
  <c r="AA37" i="3"/>
  <c r="AA6" i="3"/>
  <c r="AA38" i="3"/>
  <c r="AA21" i="3"/>
  <c r="AA11" i="3"/>
  <c r="AA96" i="3"/>
  <c r="AA92" i="3"/>
  <c r="AA39" i="3"/>
  <c r="AA22" i="3"/>
  <c r="AA71" i="3"/>
  <c r="AA63" i="3"/>
  <c r="AA55" i="3"/>
  <c r="AA40" i="3"/>
  <c r="AA41" i="3"/>
  <c r="AA98" i="3"/>
  <c r="AA97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4" i="3"/>
  <c r="AA73" i="3"/>
  <c r="AA72" i="3"/>
  <c r="AA70" i="3"/>
  <c r="AA68" i="3"/>
  <c r="AA66" i="3"/>
  <c r="AA64" i="3"/>
  <c r="AA62" i="3"/>
  <c r="AA60" i="3"/>
  <c r="AA58" i="3"/>
  <c r="AA56" i="3"/>
  <c r="AA54" i="3"/>
  <c r="AA52" i="3"/>
  <c r="AA51" i="3"/>
  <c r="AA50" i="3"/>
  <c r="AA48" i="3"/>
  <c r="AA47" i="3"/>
  <c r="AA46" i="3"/>
  <c r="AA44" i="3"/>
  <c r="AA43" i="3"/>
  <c r="AA42" i="3"/>
  <c r="AA2" i="3"/>
  <c r="F222" i="2"/>
  <c r="F225" i="2"/>
  <c r="M223" i="2"/>
  <c r="F226" i="2"/>
  <c r="F227" i="2"/>
  <c r="C223" i="2"/>
  <c r="C217" i="2"/>
  <c r="F209" i="2"/>
  <c r="F208" i="2"/>
  <c r="F207" i="2"/>
  <c r="F206" i="2"/>
  <c r="F205" i="2"/>
  <c r="F199" i="2"/>
  <c r="F200" i="2"/>
  <c r="F201" i="2"/>
  <c r="F171" i="2"/>
  <c r="F172" i="2"/>
  <c r="F173" i="2"/>
  <c r="F146" i="2"/>
  <c r="F147" i="2"/>
  <c r="F148" i="2"/>
  <c r="F112" i="2"/>
  <c r="F113" i="2"/>
  <c r="F114" i="2"/>
  <c r="F50" i="2"/>
  <c r="F51" i="2"/>
  <c r="F52" i="2"/>
  <c r="G84" i="1"/>
  <c r="G82" i="1"/>
  <c r="G80" i="1"/>
  <c r="G78" i="1"/>
  <c r="E70" i="1"/>
  <c r="E63" i="1"/>
  <c r="E60" i="1"/>
  <c r="E20" i="1"/>
  <c r="E11" i="1"/>
</calcChain>
</file>

<file path=xl/sharedStrings.xml><?xml version="1.0" encoding="utf-8"?>
<sst xmlns="http://schemas.openxmlformats.org/spreadsheetml/2006/main" count="427" uniqueCount="251">
  <si>
    <t>Dossier</t>
  </si>
  <si>
    <t>Date</t>
  </si>
  <si>
    <t>Phase</t>
  </si>
  <si>
    <t>Indice</t>
  </si>
  <si>
    <t>MAÎTRE D'OUVRAGE
Préfecture de l'Yonne
1 Pl. de la Préfecture
89000 Auxerre</t>
  </si>
  <si>
    <t>MAÎTRE D'OEUVRE : 
    2bdm Architectes F. DIDIER ACMH
    Aile des Ministres Nord Château de
    Château de Versailles  R.P 834
    78008 VERSAILLES
    Tél : 01.30.83.74.10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</si>
  <si>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</si>
  <si>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</si>
  <si>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</si>
  <si>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</si>
  <si>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</si>
  <si>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</si>
  <si>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</si>
  <si>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</si>
  <si>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</si>
  <si>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</si>
  <si>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</si>
  <si>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</si>
  <si>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</si>
  <si>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</si>
  <si>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</si>
  <si>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</si>
  <si>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</si>
  <si>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</si>
  <si>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</si>
  <si>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</si>
  <si>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</si>
  <si>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</si>
  <si>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</si>
  <si>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</si>
  <si>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</si>
  <si>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</si>
  <si>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</si>
  <si>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</si>
  <si>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</si>
  <si>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</si>
  <si>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</si>
  <si>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MAÇONNERIE - PIERRE DE TAILLE - PLÂTRERIE</t>
  </si>
  <si>
    <t>INSTALLATIONS DE CHANTIER - BASE VIE</t>
  </si>
  <si>
    <t>1.1</t>
  </si>
  <si>
    <t>Constat d'huissier</t>
  </si>
  <si>
    <t>4.T</t>
  </si>
  <si>
    <t>1.1.1</t>
  </si>
  <si>
    <t>Constat d’huissier</t>
  </si>
  <si>
    <t>FT</t>
  </si>
  <si>
    <t>9.&amp;</t>
  </si>
  <si>
    <t>4.&amp;</t>
  </si>
  <si>
    <t>1.2</t>
  </si>
  <si>
    <t>Panneau de chantier</t>
  </si>
  <si>
    <t>1.2.1</t>
  </si>
  <si>
    <t>1.3</t>
  </si>
  <si>
    <t xml:space="preserve">Mise en place d'un bungalow de chantier </t>
  </si>
  <si>
    <t>1.3.1</t>
  </si>
  <si>
    <t>Amenée et installation du bungalow</t>
  </si>
  <si>
    <t>1.3.2</t>
  </si>
  <si>
    <t>Location et entretien du bungalow</t>
  </si>
  <si>
    <t>MOIS</t>
  </si>
  <si>
    <t>9.M.Z</t>
  </si>
  <si>
    <t>1.3.3</t>
  </si>
  <si>
    <t>Repli en fin de chantier du bungalow</t>
  </si>
  <si>
    <t>1.4</t>
  </si>
  <si>
    <t>Consommation en électricité (coffret de chantier à charge du BET PROJELEC)</t>
  </si>
  <si>
    <t>1.4.1</t>
  </si>
  <si>
    <t>1.5</t>
  </si>
  <si>
    <t>Branchement et raccordement des installations provisoires en eau</t>
  </si>
  <si>
    <t>1.5.1</t>
  </si>
  <si>
    <t>Amenée et installation</t>
  </si>
  <si>
    <t>1.5.2</t>
  </si>
  <si>
    <t xml:space="preserve">Consommation </t>
  </si>
  <si>
    <t>1.5.3</t>
  </si>
  <si>
    <t>Repli en fin de chantier</t>
  </si>
  <si>
    <t>1.6</t>
  </si>
  <si>
    <t>Location d'une nacelle (Option 1 : Interventions extérieures sur l'ensemble vitré)</t>
  </si>
  <si>
    <t xml:space="preserve"> Option</t>
  </si>
  <si>
    <t>1.6.1</t>
  </si>
  <si>
    <t xml:space="preserve">Location d'une nacelle </t>
  </si>
  <si>
    <t>3.&amp;</t>
  </si>
  <si>
    <t>Total H.T. :</t>
  </si>
  <si>
    <t>Total T.V.A. (20%) :</t>
  </si>
  <si>
    <t>Total T.T.C. :</t>
  </si>
  <si>
    <t>TRAVAUX PREPARATOIRES</t>
  </si>
  <si>
    <t>2.1</t>
  </si>
  <si>
    <t>Déménagement du bureau</t>
  </si>
  <si>
    <t>2.1.1</t>
  </si>
  <si>
    <t>PM</t>
  </si>
  <si>
    <t>2.2</t>
  </si>
  <si>
    <t>Mise en place d'un filet de protection</t>
  </si>
  <si>
    <t>2.2.1</t>
  </si>
  <si>
    <t>Location d'une nacelle pour la pose et la dépose du filet de protection</t>
  </si>
  <si>
    <t>9.C</t>
  </si>
  <si>
    <t>Commentaire : 750€/jour</t>
  </si>
  <si>
    <t>2.2.2</t>
  </si>
  <si>
    <t xml:space="preserve">Fourniture et pose d'un filet de protection </t>
  </si>
  <si>
    <t>2.3</t>
  </si>
  <si>
    <t>Protections des sols</t>
  </si>
  <si>
    <t>2.3.1</t>
  </si>
  <si>
    <t xml:space="preserve">Protections des sols du bureau </t>
  </si>
  <si>
    <t>2.3.2</t>
  </si>
  <si>
    <t>protections des sols des cheminements intérieurs</t>
  </si>
  <si>
    <t>2.4</t>
  </si>
  <si>
    <t>Calfeutrement anti-poussière de portes</t>
  </si>
  <si>
    <t>2.4.1</t>
  </si>
  <si>
    <t>Calfeutrement anti-poussière de la porte Ouest et Sud du bureau du préfet</t>
  </si>
  <si>
    <t>2.5</t>
  </si>
  <si>
    <t>Protections de murs</t>
  </si>
  <si>
    <t>2.5.1</t>
  </si>
  <si>
    <t>Protections des murs par un platelage bois au droit des menuiseries de la galerie</t>
  </si>
  <si>
    <t>9.M.A</t>
  </si>
  <si>
    <t>2.6</t>
  </si>
  <si>
    <t>Encoffrement de caissons de climatisation</t>
  </si>
  <si>
    <t>2.6.1</t>
  </si>
  <si>
    <t xml:space="preserve">protections des caissons de climatisation par un platelage bois </t>
  </si>
  <si>
    <t>2.7</t>
  </si>
  <si>
    <t>Fourniture et pose d'un doublage phonique provisoire</t>
  </si>
  <si>
    <t>2.7.1</t>
  </si>
  <si>
    <t>Fourniture et pose d'un doublage phonique provisoire portes Ouest et Sud</t>
  </si>
  <si>
    <t>2.8</t>
  </si>
  <si>
    <t xml:space="preserve">Sciage préalable soigné des enduits des murs Nord et Sud </t>
  </si>
  <si>
    <t>2.8.1</t>
  </si>
  <si>
    <t>TRAVAUX DE MACONNERIE - PIERRE DE TAILLE</t>
  </si>
  <si>
    <t>3.1</t>
  </si>
  <si>
    <t>Réfection du linteau de la porte Nord</t>
  </si>
  <si>
    <t>3.1.1</t>
  </si>
  <si>
    <t xml:space="preserve">Dépose en démolition du linteau en béton compris éventuel étaiement </t>
  </si>
  <si>
    <t>3.1.2</t>
  </si>
  <si>
    <t xml:space="preserve">Réfection du linteau en béton compris éventuel étaiement  </t>
  </si>
  <si>
    <t>3.2</t>
  </si>
  <si>
    <t xml:space="preserve">Réfection d'enduit au mortier de chaux aérienne </t>
  </si>
  <si>
    <t>3.2.1</t>
  </si>
  <si>
    <t>Réfection d'enduit au mortier de chaux aérienne du linteau de la porte Nord du bureau (aux 2 faces)</t>
  </si>
  <si>
    <t>3.2.2</t>
  </si>
  <si>
    <t>Raccords d'enduits au mortier de chaux aérienne sur murs, gorge, plafond après réfection de la corniche à gorge</t>
  </si>
  <si>
    <t>3.3</t>
  </si>
  <si>
    <t>Interventions sur la face intérieure de la claire-voie</t>
  </si>
  <si>
    <t>3.3.1</t>
  </si>
  <si>
    <t>Dépoussiérage et nettoyage de la face intérieure de la claire-voie</t>
  </si>
  <si>
    <t>3.3.2</t>
  </si>
  <si>
    <t>Rejointoiement en recherche de la face intérieure de la claire-voie</t>
  </si>
  <si>
    <t>TRAVAUX DE PLATRERIE</t>
  </si>
  <si>
    <t>4.1</t>
  </si>
  <si>
    <t>Réfection de la corniche et de sa gorge en staff</t>
  </si>
  <si>
    <t>4.1.1</t>
  </si>
  <si>
    <t>Dépose de la corniche et de sa gorge</t>
  </si>
  <si>
    <t>ML</t>
  </si>
  <si>
    <t>4.1.2</t>
  </si>
  <si>
    <t xml:space="preserve">Réfection de la corniche et de sa gorge </t>
  </si>
  <si>
    <t>4.1.3</t>
  </si>
  <si>
    <t>Mise en œuvre d'un badigeon encollé pour la corniche et la gorge</t>
  </si>
  <si>
    <t>4.1.4</t>
  </si>
  <si>
    <t>Mise en œuvre d'un badigeon encollé du mur Nord, compris angle Sud</t>
  </si>
  <si>
    <t>4.1.5</t>
  </si>
  <si>
    <t>Mise en œuvre d'une patine d'harmonisation pour la corniche et la gorge</t>
  </si>
  <si>
    <t>4.1.6</t>
  </si>
  <si>
    <t>Mise en œuvre d'une patine d'harmonisation pour le mur Nord, compris angle Sud et raccords divers</t>
  </si>
  <si>
    <t>TRAVAUX DIVERS</t>
  </si>
  <si>
    <t>5.1</t>
  </si>
  <si>
    <t>Travaux d'accompagnement aux différents lots</t>
  </si>
  <si>
    <t>5.1.1</t>
  </si>
  <si>
    <t>Réalisation d'empochements de sol</t>
  </si>
  <si>
    <t>5.1.2</t>
  </si>
  <si>
    <t xml:space="preserve">Réalisation de tranchées verticales pour passage de fourreaux </t>
  </si>
  <si>
    <t>5.1.3</t>
  </si>
  <si>
    <t>Bouchement maçonné de soffite entre les caissons métalliques des stores et arcature de la claire-voie</t>
  </si>
  <si>
    <t>5.1.4</t>
  </si>
  <si>
    <t>Percements pour alimentation</t>
  </si>
  <si>
    <t>5.2</t>
  </si>
  <si>
    <t>Travaux en dépenses contrôlées</t>
  </si>
  <si>
    <t>5.2.1</t>
  </si>
  <si>
    <t>HEURE</t>
  </si>
  <si>
    <t>5.3</t>
  </si>
  <si>
    <t>Dossier des ouvrages exécutés (DOE)</t>
  </si>
  <si>
    <t>5.3.1</t>
  </si>
  <si>
    <t>RECAPITULATIF
Lot n°1 MAÇONNERIE - PIERRE DE TAILLE - PLÂTRERIE</t>
  </si>
  <si>
    <t>RECAPITULATIF DES CHAPITRES</t>
  </si>
  <si>
    <t>1 - INSTALLATIONS DE CHANTIER - BASE VIE</t>
  </si>
  <si>
    <t>2 - TRAVAUX PREPARATOIRES</t>
  </si>
  <si>
    <t>3 - TRAVAUX DE MACONNERIE - PIERRE DE TAILLE</t>
  </si>
  <si>
    <t>4 - TRAVAUX DE PLATRERIE</t>
  </si>
  <si>
    <t>5 - TRAVAUX DIVERS</t>
  </si>
  <si>
    <t>Total du lot MAÇONNERIE - PIERRE DE TAILLE - PLÂTRERIE</t>
  </si>
  <si>
    <t xml:space="preserve">Soit en toutes lettres TTC : </t>
  </si>
  <si>
    <t>RECAPITULATIF OPTION</t>
  </si>
  <si>
    <t xml:space="preserve"> Option 1 : Interventions extérieures sur l'ensemble vitré</t>
  </si>
  <si>
    <t xml:space="preserve"> 	 Location d'une nacelle</t>
  </si>
  <si>
    <t>Sous-total Option 1 : Interventions extérieures sur l'ensemble vitré</t>
  </si>
  <si>
    <t>H.T.</t>
  </si>
  <si>
    <t>T.V.A.</t>
  </si>
  <si>
    <t>T.T.C.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</si>
  <si>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</si>
  <si>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</si>
  <si>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</si>
  <si>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</si>
  <si>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</si>
  <si>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</si>
  <si>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</si>
  <si>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</si>
  <si>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</si>
  <si>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</si>
  <si>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</si>
  <si>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</si>
  <si>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</si>
  <si>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</si>
  <si>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</si>
  <si>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</si>
  <si>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</si>
  <si>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</si>
  <si>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</si>
  <si>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</si>
  <si>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</si>
  <si>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</si>
  <si>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</si>
  <si>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</si>
  <si>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</si>
  <si>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</si>
  <si>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</si>
  <si>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</si>
  <si>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</si>
  <si>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</si>
  <si>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</si>
  <si>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AUXERRE - GALERIE ROMANE Remplacement des menuiseries</t>
  </si>
  <si>
    <t>Z-25024</t>
  </si>
  <si>
    <t>01/10/2025</t>
  </si>
  <si>
    <t>DCE</t>
  </si>
  <si>
    <t xml:space="preserve"> 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</si>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</sst>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"/>
    <numFmt numFmtId="166" formatCode="00000"/>
    <numFmt numFmtId="167" formatCode="0#&quot; &quot;##&quot; &quot;##&quot; &quot;##&quot; &quot;##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165" fontId="10" fillId="0" borderId="9" xfId="0" applyNumberFormat="1" applyFont="1" applyBorder="1" applyAlignment="1">
      <alignment horizontal="right"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11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423863</xdr:colOff>
      <xdr:row>27</xdr:row>
      <xdr:rowOff>0</xdr:rowOff>
    </xdr:from>
    <xdr:to>
      <xdr:col>7</xdr:col>
      <xdr:colOff>540713</xdr:colOff>
      <xdr:row>44</xdr:row>
      <xdr:rowOff>114043</xdr:rowOff>
    </xdr:to>
    <xdr:pic>
      <xdr:nvPicPr>
        <xdr:cNvPr id="2" name="Picture 1" descr="{66bb295b-6e1e-4136-8189-313e2c1f679a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48038" y="3086100"/>
          <a:ext cx="2764800" cy="20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61913</xdr:colOff>
      <xdr:row>77</xdr:row>
      <xdr:rowOff>47625</xdr:rowOff>
    </xdr:from>
    <xdr:to>
      <xdr:col>1</xdr:col>
      <xdr:colOff>609684</xdr:colOff>
      <xdr:row>83</xdr:row>
      <xdr:rowOff>60325</xdr:rowOff>
    </xdr:to>
    <xdr:pic>
      <xdr:nvPicPr>
        <xdr:cNvPr id="3" name="Picture 2" descr="{9808630e-f910-4f47-abfb-710b881ecd06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8" y="8848725"/>
          <a:ext cx="547771" cy="698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3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3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3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3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3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3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3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3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3">
      <c r="B11" s="5"/>
      <c r="C11" s="6"/>
      <c r="D11" s="7"/>
      <c r="E11" s="43" t="str">
        <f>IF(Paramètres!C5&lt;&gt;"",Paramètres!C5,"")</f>
        <v>AUXERRE - GALERIE ROMANE Remplacement des menuiseries</v>
      </c>
      <c r="F11" s="43"/>
      <c r="G11" s="43"/>
      <c r="H11" s="43"/>
      <c r="I11" s="8"/>
    </row>
    <row r="12" spans="2:9" ht="9" customHeight="1" x14ac:dyDescent="0.3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3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3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3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3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3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3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3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3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
</v>
      </c>
      <c r="F20" s="43"/>
      <c r="G20" s="43"/>
      <c r="H20" s="43"/>
      <c r="I20" s="8"/>
    </row>
    <row r="21" spans="2:9" ht="9" customHeight="1" x14ac:dyDescent="0.3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3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3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3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3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3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3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3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3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3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3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3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3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3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3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3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3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3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3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3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3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3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3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3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3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54" t="s">
        <v>4</v>
      </c>
      <c r="F47" s="42"/>
      <c r="G47" s="42"/>
      <c r="H47" s="42"/>
      <c r="I47" s="8"/>
    </row>
    <row r="48" spans="2:9" ht="9" customHeight="1" x14ac:dyDescent="0.3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3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3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3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3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3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3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3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3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3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3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44" t="str">
        <f>IF(Paramètres!C9&lt;&gt;"",Paramètres!C9,"")</f>
        <v>Lot n°1</v>
      </c>
      <c r="F60" s="44"/>
      <c r="G60" s="44"/>
      <c r="H60" s="44"/>
      <c r="I60" s="8"/>
    </row>
    <row r="61" spans="2:9" ht="9" customHeight="1" x14ac:dyDescent="0.3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3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3">
      <c r="B63" s="5"/>
      <c r="C63" s="6"/>
      <c r="D63" s="7"/>
      <c r="E63" s="44" t="str">
        <f>IF(Paramètres!C11&lt;&gt;"",Paramètres!C11,"")</f>
        <v>MAÇONNERIE - PIERRE DE TAILLE - PLÂTRERIE</v>
      </c>
      <c r="F63" s="44"/>
      <c r="G63" s="44"/>
      <c r="H63" s="44"/>
      <c r="I63" s="8"/>
    </row>
    <row r="64" spans="2:9" ht="9" customHeight="1" x14ac:dyDescent="0.3">
      <c r="B64" s="5"/>
      <c r="C64" s="6"/>
      <c r="D64" s="7"/>
      <c r="E64" s="44"/>
      <c r="F64" s="44"/>
      <c r="G64" s="44"/>
      <c r="H64" s="44"/>
      <c r="I64" s="8"/>
    </row>
    <row r="65" spans="2:9" ht="9" customHeight="1" x14ac:dyDescent="0.3">
      <c r="B65" s="5"/>
      <c r="C65" s="6"/>
      <c r="D65" s="7"/>
      <c r="E65" s="44"/>
      <c r="F65" s="44"/>
      <c r="G65" s="44"/>
      <c r="H65" s="44"/>
      <c r="I65" s="8"/>
    </row>
    <row r="66" spans="2:9" ht="9" customHeight="1" x14ac:dyDescent="0.3">
      <c r="B66" s="5"/>
      <c r="C66" s="6"/>
      <c r="D66" s="7"/>
      <c r="E66" s="44"/>
      <c r="F66" s="44"/>
      <c r="G66" s="44"/>
      <c r="H66" s="44"/>
      <c r="I66" s="8"/>
    </row>
    <row r="67" spans="2:9" ht="9" customHeight="1" x14ac:dyDescent="0.3">
      <c r="B67" s="5"/>
      <c r="C67" s="6"/>
      <c r="D67" s="7"/>
      <c r="E67" s="44"/>
      <c r="F67" s="44"/>
      <c r="G67" s="44"/>
      <c r="H67" s="44"/>
      <c r="I67" s="8"/>
    </row>
    <row r="68" spans="2:9" ht="9" customHeight="1" x14ac:dyDescent="0.3">
      <c r="B68" s="5"/>
      <c r="C68" s="6"/>
      <c r="D68" s="7"/>
      <c r="E68" s="44"/>
      <c r="F68" s="44"/>
      <c r="G68" s="44"/>
      <c r="H68" s="44"/>
      <c r="I68" s="8"/>
    </row>
    <row r="69" spans="2:9" ht="9" customHeight="1" x14ac:dyDescent="0.3">
      <c r="B69" s="5"/>
      <c r="C69" s="6"/>
      <c r="D69" s="7"/>
      <c r="E69" s="44"/>
      <c r="F69" s="44"/>
      <c r="G69" s="44"/>
      <c r="H69" s="44"/>
      <c r="I69" s="8"/>
    </row>
    <row r="70" spans="2:9" ht="9" customHeight="1" x14ac:dyDescent="0.3">
      <c r="B70" s="5"/>
      <c r="C70" s="6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3">
      <c r="B71" s="5"/>
      <c r="C71" s="6"/>
      <c r="D71" s="7"/>
      <c r="E71" s="48"/>
      <c r="F71" s="43"/>
      <c r="G71" s="43"/>
      <c r="H71" s="49"/>
      <c r="I71" s="8"/>
    </row>
    <row r="72" spans="2:9" ht="9" customHeight="1" x14ac:dyDescent="0.3">
      <c r="B72" s="5"/>
      <c r="C72" s="6"/>
      <c r="D72" s="7"/>
      <c r="E72" s="48"/>
      <c r="F72" s="43"/>
      <c r="G72" s="43"/>
      <c r="H72" s="49"/>
      <c r="I72" s="8"/>
    </row>
    <row r="73" spans="2:9" ht="9" customHeight="1" x14ac:dyDescent="0.3">
      <c r="B73" s="5"/>
      <c r="C73" s="6"/>
      <c r="D73" s="7"/>
      <c r="E73" s="48"/>
      <c r="F73" s="43"/>
      <c r="G73" s="43"/>
      <c r="H73" s="49"/>
      <c r="I73" s="8"/>
    </row>
    <row r="74" spans="2:9" ht="9" customHeight="1" x14ac:dyDescent="0.3">
      <c r="B74" s="5"/>
      <c r="C74" s="6"/>
      <c r="D74" s="7"/>
      <c r="E74" s="48"/>
      <c r="F74" s="43"/>
      <c r="G74" s="43"/>
      <c r="H74" s="49"/>
      <c r="I74" s="8"/>
    </row>
    <row r="75" spans="2:9" ht="9" customHeight="1" x14ac:dyDescent="0.3">
      <c r="B75" s="5"/>
      <c r="C75" s="6"/>
      <c r="D75" s="7"/>
      <c r="E75" s="48"/>
      <c r="F75" s="43"/>
      <c r="G75" s="43"/>
      <c r="H75" s="49"/>
      <c r="I75" s="8"/>
    </row>
    <row r="76" spans="2:9" ht="9" customHeight="1" x14ac:dyDescent="0.3">
      <c r="B76" s="5"/>
      <c r="C76" s="6"/>
      <c r="D76" s="7"/>
      <c r="E76" s="50"/>
      <c r="F76" s="51"/>
      <c r="G76" s="51"/>
      <c r="H76" s="52"/>
      <c r="I76" s="8"/>
    </row>
    <row r="77" spans="2:9" ht="9" customHeight="1" x14ac:dyDescent="0.3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3">
      <c r="B78" s="57"/>
      <c r="C78" s="55" t="s">
        <v>5</v>
      </c>
      <c r="D78" s="7"/>
      <c r="E78" s="7"/>
      <c r="F78" s="53" t="s">
        <v>0</v>
      </c>
      <c r="G78" s="53" t="str">
        <f>IF(Paramètres!C7&lt;&gt;"",Paramètres!C7,"")</f>
        <v>Z-25024</v>
      </c>
      <c r="H78" s="7"/>
      <c r="I78" s="8"/>
    </row>
    <row r="79" spans="2:9" ht="9" customHeight="1" x14ac:dyDescent="0.3">
      <c r="B79" s="57"/>
      <c r="C79" s="56"/>
      <c r="D79" s="7"/>
      <c r="E79" s="7"/>
      <c r="F79" s="53"/>
      <c r="G79" s="53"/>
      <c r="H79" s="7"/>
      <c r="I79" s="8"/>
    </row>
    <row r="80" spans="2:9" ht="9" customHeight="1" x14ac:dyDescent="0.3">
      <c r="B80" s="57"/>
      <c r="C80" s="56"/>
      <c r="D80" s="7"/>
      <c r="E80" s="7"/>
      <c r="F80" s="53" t="s">
        <v>1</v>
      </c>
      <c r="G80" s="53" t="str">
        <f>IF(Paramètres!C13&lt;&gt;"",Paramètres!C13,"")</f>
        <v>01/10/2025</v>
      </c>
      <c r="H80" s="7"/>
      <c r="I80" s="8"/>
    </row>
    <row r="81" spans="2:9" ht="9" customHeight="1" x14ac:dyDescent="0.3">
      <c r="B81" s="57"/>
      <c r="C81" s="56"/>
      <c r="D81" s="7"/>
      <c r="E81" s="7"/>
      <c r="F81" s="53"/>
      <c r="G81" s="53"/>
      <c r="H81" s="7"/>
      <c r="I81" s="8"/>
    </row>
    <row r="82" spans="2:9" ht="9" customHeight="1" x14ac:dyDescent="0.3">
      <c r="B82" s="57"/>
      <c r="C82" s="56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3">
      <c r="B83" s="57"/>
      <c r="C83" s="56"/>
      <c r="D83" s="7"/>
      <c r="E83" s="7"/>
      <c r="F83" s="53"/>
      <c r="G83" s="53"/>
      <c r="H83" s="7"/>
      <c r="I83" s="8"/>
    </row>
    <row r="84" spans="2:9" ht="9" customHeight="1" x14ac:dyDescent="0.3">
      <c r="B84" s="57"/>
      <c r="C84" s="56"/>
      <c r="D84" s="7"/>
      <c r="E84" s="7"/>
      <c r="F84" s="53" t="s">
        <v>3</v>
      </c>
      <c r="G84" s="53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C78:C84"/>
    <mergeCell ref="B78:B84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32"/>
  <sheetViews>
    <sheetView showGridLines="0" tabSelected="1" workbookViewId="0">
      <pane ySplit="3" topLeftCell="A4" activePane="bottomLeft" state="frozen"/>
      <selection pane="bottomLeft" activeCell="I8" sqref="I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36" customWidth="1"/>
    <col min="4" max="7" width="8.109375" customWidth="1"/>
    <col min="8" max="8" width="0" hidden="1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M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</row>
    <row r="3" spans="1:17" ht="20.399999999999999" x14ac:dyDescent="0.3">
      <c r="A3" s="7" t="s">
        <v>22</v>
      </c>
      <c r="B3" s="13" t="s">
        <v>23</v>
      </c>
      <c r="C3" s="58" t="s">
        <v>24</v>
      </c>
      <c r="D3" s="58"/>
      <c r="E3" s="58"/>
      <c r="F3" s="13" t="s">
        <v>11</v>
      </c>
      <c r="G3" s="13" t="s">
        <v>25</v>
      </c>
      <c r="H3" s="13" t="s">
        <v>26</v>
      </c>
      <c r="I3" s="13" t="s">
        <v>27</v>
      </c>
      <c r="J3" s="13" t="s">
        <v>28</v>
      </c>
      <c r="K3" s="13" t="s">
        <v>29</v>
      </c>
      <c r="L3" s="13" t="s">
        <v>30</v>
      </c>
      <c r="M3" s="13" t="s">
        <v>31</v>
      </c>
      <c r="N3" s="13" t="s">
        <v>32</v>
      </c>
      <c r="O3" s="13" t="s">
        <v>33</v>
      </c>
      <c r="P3" s="13" t="s">
        <v>34</v>
      </c>
      <c r="Q3" s="13" t="s">
        <v>35</v>
      </c>
    </row>
    <row r="4" spans="1:17" ht="44.4" customHeight="1" x14ac:dyDescent="0.3">
      <c r="A4" s="7">
        <v>2</v>
      </c>
      <c r="B4" s="14" t="s">
        <v>36</v>
      </c>
      <c r="C4" s="59" t="s">
        <v>37</v>
      </c>
      <c r="D4" s="59"/>
      <c r="E4" s="59"/>
      <c r="F4" s="15"/>
      <c r="G4" s="15"/>
      <c r="H4" s="15"/>
      <c r="I4" s="15"/>
      <c r="J4" s="14"/>
      <c r="K4" s="7"/>
    </row>
    <row r="5" spans="1:17" ht="37.200000000000003" customHeight="1" x14ac:dyDescent="0.3">
      <c r="A5" s="7">
        <v>3</v>
      </c>
      <c r="B5" s="16">
        <v>1</v>
      </c>
      <c r="C5" s="60" t="s">
        <v>38</v>
      </c>
      <c r="D5" s="60"/>
      <c r="E5" s="60"/>
      <c r="F5" s="17"/>
      <c r="G5" s="17"/>
      <c r="H5" s="17"/>
      <c r="I5" s="17"/>
      <c r="J5" s="18"/>
      <c r="K5" s="7"/>
    </row>
    <row r="6" spans="1:17" x14ac:dyDescent="0.3">
      <c r="A6" s="7">
        <v>4</v>
      </c>
      <c r="B6" s="16" t="s">
        <v>39</v>
      </c>
      <c r="C6" s="61" t="s">
        <v>40</v>
      </c>
      <c r="D6" s="61"/>
      <c r="E6" s="61"/>
      <c r="F6" s="19"/>
      <c r="G6" s="19"/>
      <c r="H6" s="19"/>
      <c r="I6" s="19"/>
      <c r="J6" s="20"/>
      <c r="K6" s="7"/>
    </row>
    <row r="7" spans="1:17" hidden="1" x14ac:dyDescent="0.3">
      <c r="A7" s="7" t="s">
        <v>41</v>
      </c>
    </row>
    <row r="8" spans="1:17" x14ac:dyDescent="0.3">
      <c r="A8" s="7">
        <v>9</v>
      </c>
      <c r="B8" s="21" t="s">
        <v>42</v>
      </c>
      <c r="C8" s="62" t="s">
        <v>43</v>
      </c>
      <c r="D8" s="63"/>
      <c r="E8" s="63"/>
      <c r="F8" s="23" t="s">
        <v>44</v>
      </c>
      <c r="G8" s="24">
        <v>1</v>
      </c>
      <c r="H8" s="24"/>
      <c r="I8" s="25"/>
      <c r="J8" s="26">
        <f>IF(AND(G8= "",H8= ""), 0, ROUND(ROUND(I8, 2) * ROUND(IF(H8="",G8,H8),  0), 2))</f>
        <v>0</v>
      </c>
      <c r="K8" s="7"/>
      <c r="M8" s="27">
        <v>0.2</v>
      </c>
      <c r="Q8" s="7">
        <v>1415</v>
      </c>
    </row>
    <row r="9" spans="1:17" hidden="1" x14ac:dyDescent="0.3">
      <c r="A9" s="7" t="s">
        <v>45</v>
      </c>
    </row>
    <row r="10" spans="1:17" hidden="1" x14ac:dyDescent="0.3">
      <c r="A10" s="7" t="s">
        <v>46</v>
      </c>
    </row>
    <row r="11" spans="1:17" x14ac:dyDescent="0.3">
      <c r="A11" s="7">
        <v>4</v>
      </c>
      <c r="B11" s="16" t="s">
        <v>47</v>
      </c>
      <c r="C11" s="61" t="s">
        <v>48</v>
      </c>
      <c r="D11" s="61"/>
      <c r="E11" s="61"/>
      <c r="F11" s="19"/>
      <c r="G11" s="19"/>
      <c r="H11" s="19"/>
      <c r="I11" s="19"/>
      <c r="J11" s="20"/>
      <c r="K11" s="7"/>
    </row>
    <row r="12" spans="1:17" hidden="1" x14ac:dyDescent="0.3">
      <c r="A12" s="7" t="s">
        <v>41</v>
      </c>
    </row>
    <row r="13" spans="1:17" x14ac:dyDescent="0.3">
      <c r="A13" s="7">
        <v>9</v>
      </c>
      <c r="B13" s="21" t="s">
        <v>49</v>
      </c>
      <c r="C13" s="62" t="s">
        <v>48</v>
      </c>
      <c r="D13" s="63"/>
      <c r="E13" s="63"/>
      <c r="F13" s="23" t="s">
        <v>44</v>
      </c>
      <c r="G13" s="24">
        <v>1</v>
      </c>
      <c r="H13" s="24"/>
      <c r="I13" s="25"/>
      <c r="J13" s="26">
        <f>IF(AND(G13= "",H13= ""), 0, ROUND(ROUND(I13, 2) * ROUND(IF(H13="",G13,H13),  0), 2))</f>
        <v>0</v>
      </c>
      <c r="K13" s="7"/>
      <c r="M13" s="27">
        <v>0.2</v>
      </c>
      <c r="Q13" s="7">
        <v>1415</v>
      </c>
    </row>
    <row r="14" spans="1:17" hidden="1" x14ac:dyDescent="0.3">
      <c r="A14" s="7" t="s">
        <v>45</v>
      </c>
    </row>
    <row r="15" spans="1:17" hidden="1" x14ac:dyDescent="0.3">
      <c r="A15" s="7" t="s">
        <v>46</v>
      </c>
    </row>
    <row r="16" spans="1:17" ht="18" customHeight="1" x14ac:dyDescent="0.3">
      <c r="A16" s="7">
        <v>4</v>
      </c>
      <c r="B16" s="16" t="s">
        <v>50</v>
      </c>
      <c r="C16" s="61" t="s">
        <v>51</v>
      </c>
      <c r="D16" s="61"/>
      <c r="E16" s="61"/>
      <c r="F16" s="19"/>
      <c r="G16" s="19"/>
      <c r="H16" s="19"/>
      <c r="I16" s="19"/>
      <c r="J16" s="20"/>
      <c r="K16" s="7"/>
    </row>
    <row r="17" spans="1:17" hidden="1" x14ac:dyDescent="0.3">
      <c r="A17" s="7" t="s">
        <v>41</v>
      </c>
    </row>
    <row r="18" spans="1:17" hidden="1" x14ac:dyDescent="0.3">
      <c r="A18" s="7" t="s">
        <v>41</v>
      </c>
    </row>
    <row r="19" spans="1:17" x14ac:dyDescent="0.3">
      <c r="A19" s="7">
        <v>9</v>
      </c>
      <c r="B19" s="21" t="s">
        <v>52</v>
      </c>
      <c r="C19" s="62" t="s">
        <v>53</v>
      </c>
      <c r="D19" s="63"/>
      <c r="E19" s="63"/>
      <c r="F19" s="23" t="s">
        <v>44</v>
      </c>
      <c r="G19" s="24">
        <v>1</v>
      </c>
      <c r="H19" s="24"/>
      <c r="I19" s="25"/>
      <c r="J19" s="26">
        <f>IF(AND(G19= "",H19= ""), 0, ROUND(ROUND(I19, 2) * ROUND(IF(H19="",G19,H19),  0), 2))</f>
        <v>0</v>
      </c>
      <c r="K19" s="7"/>
      <c r="M19" s="27">
        <v>0.2</v>
      </c>
      <c r="Q19" s="7">
        <v>1415</v>
      </c>
    </row>
    <row r="20" spans="1:17" hidden="1" x14ac:dyDescent="0.3">
      <c r="A20" s="7" t="s">
        <v>45</v>
      </c>
    </row>
    <row r="21" spans="1:17" x14ac:dyDescent="0.3">
      <c r="A21" s="7">
        <v>9</v>
      </c>
      <c r="B21" s="21" t="s">
        <v>54</v>
      </c>
      <c r="C21" s="62" t="s">
        <v>55</v>
      </c>
      <c r="D21" s="63"/>
      <c r="E21" s="63"/>
      <c r="F21" s="23" t="s">
        <v>56</v>
      </c>
      <c r="G21" s="24">
        <v>4</v>
      </c>
      <c r="H21" s="24"/>
      <c r="I21" s="25"/>
      <c r="J21" s="26">
        <f>IF(AND(G21= "",H21= ""), 0, ROUND(ROUND(I21, 2) * ROUND(IF(H21="",G21,H21),  0), 2))</f>
        <v>0</v>
      </c>
      <c r="K21" s="7"/>
      <c r="M21" s="27">
        <v>0.2</v>
      </c>
      <c r="Q21" s="7">
        <v>1415</v>
      </c>
    </row>
    <row r="22" spans="1:17" hidden="1" x14ac:dyDescent="0.3">
      <c r="A22" s="7" t="s">
        <v>57</v>
      </c>
    </row>
    <row r="23" spans="1:17" hidden="1" x14ac:dyDescent="0.3">
      <c r="A23" s="7" t="s">
        <v>45</v>
      </c>
    </row>
    <row r="24" spans="1:17" x14ac:dyDescent="0.3">
      <c r="A24" s="7">
        <v>9</v>
      </c>
      <c r="B24" s="21" t="s">
        <v>58</v>
      </c>
      <c r="C24" s="62" t="s">
        <v>59</v>
      </c>
      <c r="D24" s="63"/>
      <c r="E24" s="63"/>
      <c r="F24" s="23" t="s">
        <v>44</v>
      </c>
      <c r="G24" s="24">
        <v>1</v>
      </c>
      <c r="H24" s="24"/>
      <c r="I24" s="25"/>
      <c r="J24" s="26">
        <f>IF(AND(G24= "",H24= ""), 0, ROUND(ROUND(I24, 2) * ROUND(IF(H24="",G24,H24),  0), 2))</f>
        <v>0</v>
      </c>
      <c r="K24" s="7"/>
      <c r="M24" s="27">
        <v>0.2</v>
      </c>
      <c r="Q24" s="7">
        <v>1415</v>
      </c>
    </row>
    <row r="25" spans="1:17" hidden="1" x14ac:dyDescent="0.3">
      <c r="A25" s="7" t="s">
        <v>45</v>
      </c>
    </row>
    <row r="26" spans="1:17" hidden="1" x14ac:dyDescent="0.3">
      <c r="A26" s="7" t="s">
        <v>46</v>
      </c>
    </row>
    <row r="27" spans="1:17" ht="36" customHeight="1" x14ac:dyDescent="0.3">
      <c r="A27" s="7">
        <v>4</v>
      </c>
      <c r="B27" s="16" t="s">
        <v>60</v>
      </c>
      <c r="C27" s="61" t="s">
        <v>61</v>
      </c>
      <c r="D27" s="61"/>
      <c r="E27" s="61"/>
      <c r="F27" s="19"/>
      <c r="G27" s="19"/>
      <c r="H27" s="19"/>
      <c r="I27" s="19"/>
      <c r="J27" s="20"/>
      <c r="K27" s="7"/>
    </row>
    <row r="28" spans="1:17" hidden="1" x14ac:dyDescent="0.3">
      <c r="A28" s="7" t="s">
        <v>41</v>
      </c>
    </row>
    <row r="29" spans="1:17" ht="27.15" customHeight="1" x14ac:dyDescent="0.3">
      <c r="A29" s="7">
        <v>9</v>
      </c>
      <c r="B29" s="21" t="s">
        <v>62</v>
      </c>
      <c r="C29" s="62" t="s">
        <v>61</v>
      </c>
      <c r="D29" s="63"/>
      <c r="E29" s="63"/>
      <c r="F29" s="23" t="s">
        <v>56</v>
      </c>
      <c r="G29" s="24">
        <v>4</v>
      </c>
      <c r="H29" s="24"/>
      <c r="I29" s="25"/>
      <c r="J29" s="26">
        <f>IF(AND(G29= "",H29= ""), 0, ROUND(ROUND(I29, 2) * ROUND(IF(H29="",G29,H29),  0), 2))</f>
        <v>0</v>
      </c>
      <c r="K29" s="7"/>
      <c r="M29" s="27">
        <v>0.2</v>
      </c>
      <c r="Q29" s="7">
        <v>1415</v>
      </c>
    </row>
    <row r="30" spans="1:17" hidden="1" x14ac:dyDescent="0.3">
      <c r="A30" s="7" t="s">
        <v>45</v>
      </c>
    </row>
    <row r="31" spans="1:17" hidden="1" x14ac:dyDescent="0.3">
      <c r="A31" s="7" t="s">
        <v>46</v>
      </c>
    </row>
    <row r="32" spans="1:17" ht="36" customHeight="1" x14ac:dyDescent="0.3">
      <c r="A32" s="7">
        <v>4</v>
      </c>
      <c r="B32" s="16" t="s">
        <v>63</v>
      </c>
      <c r="C32" s="61" t="s">
        <v>64</v>
      </c>
      <c r="D32" s="61"/>
      <c r="E32" s="61"/>
      <c r="F32" s="19"/>
      <c r="G32" s="19"/>
      <c r="H32" s="19"/>
      <c r="I32" s="19"/>
      <c r="J32" s="20"/>
      <c r="K32" s="7"/>
    </row>
    <row r="33" spans="1:17" hidden="1" x14ac:dyDescent="0.3">
      <c r="A33" s="7" t="s">
        <v>41</v>
      </c>
    </row>
    <row r="34" spans="1:17" x14ac:dyDescent="0.3">
      <c r="A34" s="7">
        <v>9</v>
      </c>
      <c r="B34" s="21" t="s">
        <v>65</v>
      </c>
      <c r="C34" s="62" t="s">
        <v>66</v>
      </c>
      <c r="D34" s="63"/>
      <c r="E34" s="63"/>
      <c r="F34" s="23" t="s">
        <v>44</v>
      </c>
      <c r="G34" s="24">
        <v>1</v>
      </c>
      <c r="H34" s="24"/>
      <c r="I34" s="25"/>
      <c r="J34" s="26">
        <f>IF(AND(G34= "",H34= ""), 0, ROUND(ROUND(I34, 2) * ROUND(IF(H34="",G34,H34),  0), 2))</f>
        <v>0</v>
      </c>
      <c r="K34" s="7"/>
      <c r="M34" s="27">
        <v>0.2</v>
      </c>
      <c r="Q34" s="7">
        <v>1415</v>
      </c>
    </row>
    <row r="35" spans="1:17" hidden="1" x14ac:dyDescent="0.3">
      <c r="A35" s="7" t="s">
        <v>45</v>
      </c>
    </row>
    <row r="36" spans="1:17" x14ac:dyDescent="0.3">
      <c r="A36" s="7">
        <v>9</v>
      </c>
      <c r="B36" s="21" t="s">
        <v>67</v>
      </c>
      <c r="C36" s="62" t="s">
        <v>68</v>
      </c>
      <c r="D36" s="63"/>
      <c r="E36" s="63"/>
      <c r="F36" s="23" t="s">
        <v>56</v>
      </c>
      <c r="G36" s="24">
        <v>4</v>
      </c>
      <c r="H36" s="24"/>
      <c r="I36" s="25"/>
      <c r="J36" s="26">
        <f>IF(AND(G36= "",H36= ""), 0, ROUND(ROUND(I36, 2) * ROUND(IF(H36="",G36,H36),  0), 2))</f>
        <v>0</v>
      </c>
      <c r="K36" s="7"/>
      <c r="M36" s="27">
        <v>0.2</v>
      </c>
      <c r="Q36" s="7">
        <v>1415</v>
      </c>
    </row>
    <row r="37" spans="1:17" hidden="1" x14ac:dyDescent="0.3">
      <c r="A37" s="7" t="s">
        <v>57</v>
      </c>
    </row>
    <row r="38" spans="1:17" hidden="1" x14ac:dyDescent="0.3">
      <c r="A38" s="7" t="s">
        <v>45</v>
      </c>
    </row>
    <row r="39" spans="1:17" x14ac:dyDescent="0.3">
      <c r="A39" s="7">
        <v>9</v>
      </c>
      <c r="B39" s="21" t="s">
        <v>69</v>
      </c>
      <c r="C39" s="62" t="s">
        <v>70</v>
      </c>
      <c r="D39" s="63"/>
      <c r="E39" s="63"/>
      <c r="F39" s="23" t="s">
        <v>44</v>
      </c>
      <c r="G39" s="24">
        <v>1</v>
      </c>
      <c r="H39" s="24"/>
      <c r="I39" s="25"/>
      <c r="J39" s="26">
        <f>IF(AND(G39= "",H39= ""), 0, ROUND(ROUND(I39, 2) * ROUND(IF(H39="",G39,H39),  0), 2))</f>
        <v>0</v>
      </c>
      <c r="K39" s="7"/>
      <c r="M39" s="27">
        <v>0.2</v>
      </c>
      <c r="Q39" s="7">
        <v>1415</v>
      </c>
    </row>
    <row r="40" spans="1:17" hidden="1" x14ac:dyDescent="0.3">
      <c r="A40" s="7" t="s">
        <v>45</v>
      </c>
    </row>
    <row r="41" spans="1:17" hidden="1" x14ac:dyDescent="0.3">
      <c r="A41" s="7" t="s">
        <v>46</v>
      </c>
    </row>
    <row r="42" spans="1:17" ht="36" customHeight="1" x14ac:dyDescent="0.3">
      <c r="A42" s="7">
        <v>4</v>
      </c>
      <c r="B42" s="16" t="s">
        <v>71</v>
      </c>
      <c r="C42" s="61" t="s">
        <v>72</v>
      </c>
      <c r="D42" s="61"/>
      <c r="E42" s="61"/>
      <c r="F42" s="19"/>
      <c r="G42" s="19"/>
      <c r="H42" s="19"/>
      <c r="I42" s="19"/>
      <c r="J42" s="20"/>
      <c r="K42" s="7" t="s">
        <v>73</v>
      </c>
    </row>
    <row r="43" spans="1:17" hidden="1" x14ac:dyDescent="0.3">
      <c r="A43" s="7" t="s">
        <v>41</v>
      </c>
    </row>
    <row r="44" spans="1:17" x14ac:dyDescent="0.3">
      <c r="A44" s="7">
        <v>9</v>
      </c>
      <c r="B44" s="21" t="s">
        <v>74</v>
      </c>
      <c r="C44" s="62" t="s">
        <v>75</v>
      </c>
      <c r="D44" s="63"/>
      <c r="E44" s="63"/>
      <c r="F44" s="23" t="s">
        <v>44</v>
      </c>
      <c r="G44" s="24">
        <v>1</v>
      </c>
      <c r="H44" s="24"/>
      <c r="I44" s="25"/>
      <c r="J44" s="26">
        <f>IF(AND(G44= "",H44= ""), 0, ROUND(ROUND(I44, 2) * ROUND(IF(H44="",G44,H44),  0), 2))</f>
        <v>0</v>
      </c>
      <c r="K44" s="7" t="s">
        <v>73</v>
      </c>
      <c r="L44" s="7">
        <v>13742</v>
      </c>
      <c r="M44" s="27">
        <v>0.2</v>
      </c>
      <c r="Q44" s="7">
        <v>1415</v>
      </c>
    </row>
    <row r="45" spans="1:17" hidden="1" x14ac:dyDescent="0.3">
      <c r="A45" s="7" t="s">
        <v>45</v>
      </c>
    </row>
    <row r="46" spans="1:17" hidden="1" x14ac:dyDescent="0.3">
      <c r="A46" s="7" t="s">
        <v>46</v>
      </c>
    </row>
    <row r="47" spans="1:17" x14ac:dyDescent="0.3">
      <c r="A47" s="7" t="s">
        <v>76</v>
      </c>
      <c r="B47" s="22"/>
      <c r="C47" s="64"/>
      <c r="D47" s="64"/>
      <c r="E47" s="64"/>
      <c r="J47" s="22"/>
    </row>
    <row r="48" spans="1:17" x14ac:dyDescent="0.3">
      <c r="B48" s="22"/>
      <c r="C48" s="67" t="s">
        <v>38</v>
      </c>
      <c r="D48" s="68"/>
      <c r="E48" s="68"/>
      <c r="F48" s="65"/>
      <c r="G48" s="65"/>
      <c r="H48" s="65"/>
      <c r="I48" s="65"/>
      <c r="J48" s="66"/>
    </row>
    <row r="49" spans="1:17" x14ac:dyDescent="0.3">
      <c r="B49" s="22"/>
      <c r="C49" s="70"/>
      <c r="D49" s="42"/>
      <c r="E49" s="42"/>
      <c r="F49" s="42"/>
      <c r="G49" s="42"/>
      <c r="H49" s="42"/>
      <c r="I49" s="42"/>
      <c r="J49" s="69"/>
    </row>
    <row r="50" spans="1:17" x14ac:dyDescent="0.3">
      <c r="B50" s="22"/>
      <c r="C50" s="73" t="s">
        <v>77</v>
      </c>
      <c r="D50" s="74"/>
      <c r="E50" s="74"/>
      <c r="F50" s="71">
        <f>SUMIF(K6:K47, IF(K5="","",K5), J6:J47)</f>
        <v>0</v>
      </c>
      <c r="G50" s="71"/>
      <c r="H50" s="71"/>
      <c r="I50" s="71"/>
      <c r="J50" s="72"/>
    </row>
    <row r="51" spans="1:17" ht="16.95" customHeight="1" x14ac:dyDescent="0.3">
      <c r="B51" s="22"/>
      <c r="C51" s="73" t="s">
        <v>78</v>
      </c>
      <c r="D51" s="74"/>
      <c r="E51" s="74"/>
      <c r="F51" s="71">
        <f>ROUND(SUMIF(K6:K47, IF(K5="","",K5), J6:J47) * 0.2, 2)</f>
        <v>0</v>
      </c>
      <c r="G51" s="71"/>
      <c r="H51" s="71"/>
      <c r="I51" s="71"/>
      <c r="J51" s="72"/>
    </row>
    <row r="52" spans="1:17" x14ac:dyDescent="0.3">
      <c r="B52" s="22"/>
      <c r="C52" s="77" t="s">
        <v>79</v>
      </c>
      <c r="D52" s="78"/>
      <c r="E52" s="78"/>
      <c r="F52" s="75">
        <f>SUM(F50:F51)</f>
        <v>0</v>
      </c>
      <c r="G52" s="75"/>
      <c r="H52" s="75"/>
      <c r="I52" s="75"/>
      <c r="J52" s="76"/>
    </row>
    <row r="53" spans="1:17" ht="18.600000000000001" customHeight="1" x14ac:dyDescent="0.3">
      <c r="A53" s="7">
        <v>3</v>
      </c>
      <c r="B53" s="16">
        <v>2</v>
      </c>
      <c r="C53" s="60" t="s">
        <v>80</v>
      </c>
      <c r="D53" s="60"/>
      <c r="E53" s="60"/>
      <c r="F53" s="17"/>
      <c r="G53" s="17"/>
      <c r="H53" s="17"/>
      <c r="I53" s="17"/>
      <c r="J53" s="18"/>
      <c r="K53" s="7"/>
    </row>
    <row r="54" spans="1:17" ht="18" customHeight="1" x14ac:dyDescent="0.3">
      <c r="A54" s="7">
        <v>4</v>
      </c>
      <c r="B54" s="16" t="s">
        <v>81</v>
      </c>
      <c r="C54" s="61" t="s">
        <v>82</v>
      </c>
      <c r="D54" s="61"/>
      <c r="E54" s="61"/>
      <c r="F54" s="19"/>
      <c r="G54" s="19"/>
      <c r="H54" s="19"/>
      <c r="I54" s="19"/>
      <c r="J54" s="20"/>
      <c r="K54" s="7"/>
    </row>
    <row r="55" spans="1:17" hidden="1" x14ac:dyDescent="0.3">
      <c r="A55" s="7" t="s">
        <v>41</v>
      </c>
    </row>
    <row r="56" spans="1:17" x14ac:dyDescent="0.3">
      <c r="A56" s="7">
        <v>9</v>
      </c>
      <c r="B56" s="21" t="s">
        <v>83</v>
      </c>
      <c r="C56" s="62" t="s">
        <v>82</v>
      </c>
      <c r="D56" s="63"/>
      <c r="E56" s="63"/>
      <c r="F56" s="23" t="s">
        <v>84</v>
      </c>
      <c r="G56" s="24">
        <v>0</v>
      </c>
      <c r="H56" s="24"/>
      <c r="I56" s="25"/>
      <c r="J56" s="26">
        <f>IF(AND(G56= "",H56= ""), 0, ROUND(ROUND(I56, 2) * ROUND(IF(H56="",G56,H56),  0), 2))</f>
        <v>0</v>
      </c>
      <c r="K56" s="7"/>
      <c r="M56" s="27">
        <v>0.2</v>
      </c>
      <c r="Q56" s="7">
        <v>1415</v>
      </c>
    </row>
    <row r="57" spans="1:17" hidden="1" x14ac:dyDescent="0.3">
      <c r="A57" s="7" t="s">
        <v>45</v>
      </c>
    </row>
    <row r="58" spans="1:17" hidden="1" x14ac:dyDescent="0.3">
      <c r="A58" s="7" t="s">
        <v>46</v>
      </c>
    </row>
    <row r="59" spans="1:17" ht="18" customHeight="1" x14ac:dyDescent="0.3">
      <c r="A59" s="7">
        <v>4</v>
      </c>
      <c r="B59" s="16" t="s">
        <v>85</v>
      </c>
      <c r="C59" s="61" t="s">
        <v>86</v>
      </c>
      <c r="D59" s="61"/>
      <c r="E59" s="61"/>
      <c r="F59" s="19"/>
      <c r="G59" s="19"/>
      <c r="H59" s="19"/>
      <c r="I59" s="19"/>
      <c r="J59" s="20"/>
      <c r="K59" s="7"/>
    </row>
    <row r="60" spans="1:17" hidden="1" x14ac:dyDescent="0.3">
      <c r="A60" s="7" t="s">
        <v>41</v>
      </c>
    </row>
    <row r="61" spans="1:17" ht="27.15" customHeight="1" x14ac:dyDescent="0.3">
      <c r="A61" s="7">
        <v>9</v>
      </c>
      <c r="B61" s="21" t="s">
        <v>87</v>
      </c>
      <c r="C61" s="62" t="s">
        <v>88</v>
      </c>
      <c r="D61" s="63"/>
      <c r="E61" s="63"/>
      <c r="F61" s="23" t="s">
        <v>44</v>
      </c>
      <c r="G61" s="24">
        <v>1</v>
      </c>
      <c r="H61" s="24"/>
      <c r="I61" s="25"/>
      <c r="J61" s="26">
        <f>IF(AND(G61= "",H61= ""), 0, ROUND(ROUND(I61, 2) * ROUND(IF(H61="",G61,H61),  0), 2))</f>
        <v>0</v>
      </c>
      <c r="K61" s="7"/>
      <c r="M61" s="27">
        <v>0.2</v>
      </c>
      <c r="Q61" s="7">
        <v>1415</v>
      </c>
    </row>
    <row r="62" spans="1:17" x14ac:dyDescent="0.3">
      <c r="A62" s="7" t="s">
        <v>89</v>
      </c>
      <c r="B62" s="22"/>
      <c r="C62" s="63" t="s">
        <v>90</v>
      </c>
      <c r="D62" s="63"/>
      <c r="E62" s="63"/>
      <c r="F62" s="63"/>
      <c r="G62" s="63"/>
      <c r="H62" s="63"/>
      <c r="I62" s="63"/>
      <c r="J62" s="22"/>
    </row>
    <row r="63" spans="1:17" hidden="1" x14ac:dyDescent="0.3">
      <c r="A63" s="7" t="s">
        <v>57</v>
      </c>
    </row>
    <row r="64" spans="1:17" hidden="1" x14ac:dyDescent="0.3">
      <c r="A64" s="7" t="s">
        <v>45</v>
      </c>
    </row>
    <row r="65" spans="1:17" x14ac:dyDescent="0.3">
      <c r="A65" s="7">
        <v>9</v>
      </c>
      <c r="B65" s="21" t="s">
        <v>91</v>
      </c>
      <c r="C65" s="62" t="s">
        <v>92</v>
      </c>
      <c r="D65" s="63"/>
      <c r="E65" s="63"/>
      <c r="F65" s="23" t="s">
        <v>10</v>
      </c>
      <c r="G65" s="29">
        <v>50</v>
      </c>
      <c r="H65" s="29"/>
      <c r="I65" s="25"/>
      <c r="J65" s="26">
        <f>IF(AND(G65= "",H65= ""), 0, ROUND(ROUND(I65, 2) * ROUND(IF(H65="",G65,H65),  2), 2))</f>
        <v>0</v>
      </c>
      <c r="K65" s="7"/>
      <c r="M65" s="27">
        <v>0.2</v>
      </c>
      <c r="Q65" s="7">
        <v>1415</v>
      </c>
    </row>
    <row r="66" spans="1:17" hidden="1" x14ac:dyDescent="0.3">
      <c r="A66" s="7" t="s">
        <v>57</v>
      </c>
    </row>
    <row r="67" spans="1:17" hidden="1" x14ac:dyDescent="0.3">
      <c r="A67" s="7" t="s">
        <v>45</v>
      </c>
    </row>
    <row r="68" spans="1:17" hidden="1" x14ac:dyDescent="0.3">
      <c r="A68" s="7" t="s">
        <v>46</v>
      </c>
    </row>
    <row r="69" spans="1:17" x14ac:dyDescent="0.3">
      <c r="A69" s="7">
        <v>4</v>
      </c>
      <c r="B69" s="16" t="s">
        <v>93</v>
      </c>
      <c r="C69" s="61" t="s">
        <v>94</v>
      </c>
      <c r="D69" s="61"/>
      <c r="E69" s="61"/>
      <c r="F69" s="19"/>
      <c r="G69" s="19"/>
      <c r="H69" s="19"/>
      <c r="I69" s="19"/>
      <c r="J69" s="20"/>
      <c r="K69" s="7"/>
    </row>
    <row r="70" spans="1:17" hidden="1" x14ac:dyDescent="0.3">
      <c r="A70" s="7" t="s">
        <v>41</v>
      </c>
    </row>
    <row r="71" spans="1:17" x14ac:dyDescent="0.3">
      <c r="A71" s="7">
        <v>9</v>
      </c>
      <c r="B71" s="21" t="s">
        <v>95</v>
      </c>
      <c r="C71" s="62" t="s">
        <v>96</v>
      </c>
      <c r="D71" s="63"/>
      <c r="E71" s="63"/>
      <c r="F71" s="23" t="s">
        <v>10</v>
      </c>
      <c r="G71" s="29">
        <v>90</v>
      </c>
      <c r="H71" s="29"/>
      <c r="I71" s="25"/>
      <c r="J71" s="26">
        <f>IF(AND(G71= "",H71= ""), 0, ROUND(ROUND(I71, 2) * ROUND(IF(H71="",G71,H71),  2), 2))</f>
        <v>0</v>
      </c>
      <c r="K71" s="7"/>
      <c r="M71" s="27">
        <v>0.2</v>
      </c>
      <c r="Q71" s="7">
        <v>1415</v>
      </c>
    </row>
    <row r="72" spans="1:17" hidden="1" x14ac:dyDescent="0.3">
      <c r="A72" s="7" t="s">
        <v>57</v>
      </c>
    </row>
    <row r="73" spans="1:17" hidden="1" x14ac:dyDescent="0.3">
      <c r="A73" s="7" t="s">
        <v>45</v>
      </c>
    </row>
    <row r="74" spans="1:17" x14ac:dyDescent="0.3">
      <c r="A74" s="7">
        <v>9</v>
      </c>
      <c r="B74" s="21" t="s">
        <v>97</v>
      </c>
      <c r="C74" s="62" t="s">
        <v>98</v>
      </c>
      <c r="D74" s="63"/>
      <c r="E74" s="63"/>
      <c r="F74" s="23" t="s">
        <v>10</v>
      </c>
      <c r="G74" s="29">
        <v>55</v>
      </c>
      <c r="H74" s="29"/>
      <c r="I74" s="25"/>
      <c r="J74" s="26">
        <f>IF(AND(G74= "",H74= ""), 0, ROUND(ROUND(I74, 2) * ROUND(IF(H74="",G74,H74),  2), 2))</f>
        <v>0</v>
      </c>
      <c r="K74" s="7"/>
      <c r="M74" s="27">
        <v>0.2</v>
      </c>
      <c r="Q74" s="7">
        <v>1415</v>
      </c>
    </row>
    <row r="75" spans="1:17" hidden="1" x14ac:dyDescent="0.3">
      <c r="A75" s="7" t="s">
        <v>57</v>
      </c>
    </row>
    <row r="76" spans="1:17" hidden="1" x14ac:dyDescent="0.3">
      <c r="A76" s="7" t="s">
        <v>45</v>
      </c>
    </row>
    <row r="77" spans="1:17" hidden="1" x14ac:dyDescent="0.3">
      <c r="A77" s="7" t="s">
        <v>46</v>
      </c>
    </row>
    <row r="78" spans="1:17" ht="18" customHeight="1" x14ac:dyDescent="0.3">
      <c r="A78" s="7">
        <v>4</v>
      </c>
      <c r="B78" s="16" t="s">
        <v>99</v>
      </c>
      <c r="C78" s="61" t="s">
        <v>100</v>
      </c>
      <c r="D78" s="61"/>
      <c r="E78" s="61"/>
      <c r="F78" s="19"/>
      <c r="G78" s="19"/>
      <c r="H78" s="19"/>
      <c r="I78" s="19"/>
      <c r="J78" s="20"/>
      <c r="K78" s="7"/>
    </row>
    <row r="79" spans="1:17" hidden="1" x14ac:dyDescent="0.3">
      <c r="A79" s="7" t="s">
        <v>41</v>
      </c>
    </row>
    <row r="80" spans="1:17" ht="27.15" customHeight="1" x14ac:dyDescent="0.3">
      <c r="A80" s="7">
        <v>9</v>
      </c>
      <c r="B80" s="21" t="s">
        <v>101</v>
      </c>
      <c r="C80" s="62" t="s">
        <v>102</v>
      </c>
      <c r="D80" s="63"/>
      <c r="E80" s="63"/>
      <c r="F80" s="23" t="s">
        <v>44</v>
      </c>
      <c r="G80" s="24">
        <v>1</v>
      </c>
      <c r="H80" s="24"/>
      <c r="I80" s="25"/>
      <c r="J80" s="26">
        <f>IF(AND(G80= "",H80= ""), 0, ROUND(ROUND(I80, 2) * ROUND(IF(H80="",G80,H80),  0), 2))</f>
        <v>0</v>
      </c>
      <c r="K80" s="7"/>
      <c r="M80" s="27">
        <v>0.2</v>
      </c>
      <c r="Q80" s="7">
        <v>1415</v>
      </c>
    </row>
    <row r="81" spans="1:17" hidden="1" x14ac:dyDescent="0.3">
      <c r="A81" s="7" t="s">
        <v>45</v>
      </c>
    </row>
    <row r="82" spans="1:17" hidden="1" x14ac:dyDescent="0.3">
      <c r="A82" s="7" t="s">
        <v>46</v>
      </c>
    </row>
    <row r="83" spans="1:17" x14ac:dyDescent="0.3">
      <c r="A83" s="7">
        <v>4</v>
      </c>
      <c r="B83" s="16" t="s">
        <v>103</v>
      </c>
      <c r="C83" s="61" t="s">
        <v>104</v>
      </c>
      <c r="D83" s="61"/>
      <c r="E83" s="61"/>
      <c r="F83" s="19"/>
      <c r="G83" s="19"/>
      <c r="H83" s="19"/>
      <c r="I83" s="19"/>
      <c r="J83" s="20"/>
      <c r="K83" s="7"/>
    </row>
    <row r="84" spans="1:17" hidden="1" x14ac:dyDescent="0.3">
      <c r="A84" s="7" t="s">
        <v>41</v>
      </c>
    </row>
    <row r="85" spans="1:17" ht="27.15" customHeight="1" x14ac:dyDescent="0.3">
      <c r="A85" s="7">
        <v>9</v>
      </c>
      <c r="B85" s="21" t="s">
        <v>105</v>
      </c>
      <c r="C85" s="62" t="s">
        <v>106</v>
      </c>
      <c r="D85" s="63"/>
      <c r="E85" s="63"/>
      <c r="F85" s="23" t="s">
        <v>44</v>
      </c>
      <c r="G85" s="24">
        <v>1</v>
      </c>
      <c r="H85" s="24"/>
      <c r="I85" s="25"/>
      <c r="J85" s="26">
        <f>IF(AND(G85= "",H85= ""), 0, ROUND(ROUND(I85, 2) * ROUND(IF(H85="",G85,H85),  0), 2))</f>
        <v>0</v>
      </c>
      <c r="K85" s="7"/>
      <c r="M85" s="27">
        <v>0.2</v>
      </c>
      <c r="Q85" s="7">
        <v>1415</v>
      </c>
    </row>
    <row r="86" spans="1:17" hidden="1" x14ac:dyDescent="0.3">
      <c r="A86" s="7" t="s">
        <v>107</v>
      </c>
    </row>
    <row r="87" spans="1:17" hidden="1" x14ac:dyDescent="0.3">
      <c r="A87" s="7" t="s">
        <v>57</v>
      </c>
    </row>
    <row r="88" spans="1:17" hidden="1" x14ac:dyDescent="0.3">
      <c r="A88" s="7" t="s">
        <v>45</v>
      </c>
    </row>
    <row r="89" spans="1:17" hidden="1" x14ac:dyDescent="0.3">
      <c r="A89" s="7" t="s">
        <v>46</v>
      </c>
    </row>
    <row r="90" spans="1:17" x14ac:dyDescent="0.3">
      <c r="A90" s="7">
        <v>4</v>
      </c>
      <c r="B90" s="16" t="s">
        <v>108</v>
      </c>
      <c r="C90" s="61" t="s">
        <v>109</v>
      </c>
      <c r="D90" s="61"/>
      <c r="E90" s="61"/>
      <c r="F90" s="19"/>
      <c r="G90" s="19"/>
      <c r="H90" s="19"/>
      <c r="I90" s="19"/>
      <c r="J90" s="20"/>
      <c r="K90" s="7"/>
    </row>
    <row r="91" spans="1:17" hidden="1" x14ac:dyDescent="0.3">
      <c r="A91" s="7" t="s">
        <v>41</v>
      </c>
    </row>
    <row r="92" spans="1:17" hidden="1" x14ac:dyDescent="0.3">
      <c r="A92" s="7" t="s">
        <v>41</v>
      </c>
    </row>
    <row r="93" spans="1:17" x14ac:dyDescent="0.3">
      <c r="A93" s="7">
        <v>9</v>
      </c>
      <c r="B93" s="21" t="s">
        <v>110</v>
      </c>
      <c r="C93" s="62" t="s">
        <v>111</v>
      </c>
      <c r="D93" s="63"/>
      <c r="E93" s="63"/>
      <c r="F93" s="23" t="s">
        <v>44</v>
      </c>
      <c r="G93" s="24">
        <v>1</v>
      </c>
      <c r="H93" s="24"/>
      <c r="I93" s="25"/>
      <c r="J93" s="26">
        <f>IF(AND(G93= "",H93= ""), 0, ROUND(ROUND(I93, 2) * ROUND(IF(H93="",G93,H93),  0), 2))</f>
        <v>0</v>
      </c>
      <c r="K93" s="7"/>
      <c r="M93" s="27">
        <v>0.2</v>
      </c>
      <c r="Q93" s="7">
        <v>1415</v>
      </c>
    </row>
    <row r="94" spans="1:17" hidden="1" x14ac:dyDescent="0.3">
      <c r="A94" s="7" t="s">
        <v>107</v>
      </c>
    </row>
    <row r="95" spans="1:17" hidden="1" x14ac:dyDescent="0.3">
      <c r="A95" s="7" t="s">
        <v>57</v>
      </c>
    </row>
    <row r="96" spans="1:17" hidden="1" x14ac:dyDescent="0.3">
      <c r="A96" s="7" t="s">
        <v>45</v>
      </c>
    </row>
    <row r="97" spans="1:17" hidden="1" x14ac:dyDescent="0.3">
      <c r="A97" s="7" t="s">
        <v>46</v>
      </c>
    </row>
    <row r="98" spans="1:17" ht="36" customHeight="1" x14ac:dyDescent="0.3">
      <c r="A98" s="7">
        <v>4</v>
      </c>
      <c r="B98" s="16" t="s">
        <v>112</v>
      </c>
      <c r="C98" s="61" t="s">
        <v>113</v>
      </c>
      <c r="D98" s="61"/>
      <c r="E98" s="61"/>
      <c r="F98" s="19"/>
      <c r="G98" s="19"/>
      <c r="H98" s="19"/>
      <c r="I98" s="19"/>
      <c r="J98" s="20"/>
      <c r="K98" s="7"/>
    </row>
    <row r="99" spans="1:17" hidden="1" x14ac:dyDescent="0.3">
      <c r="A99" s="7" t="s">
        <v>41</v>
      </c>
    </row>
    <row r="100" spans="1:17" ht="27.15" customHeight="1" x14ac:dyDescent="0.3">
      <c r="A100" s="7">
        <v>9</v>
      </c>
      <c r="B100" s="21" t="s">
        <v>114</v>
      </c>
      <c r="C100" s="62" t="s">
        <v>115</v>
      </c>
      <c r="D100" s="63"/>
      <c r="E100" s="63"/>
      <c r="F100" s="23" t="s">
        <v>44</v>
      </c>
      <c r="G100" s="24">
        <v>1</v>
      </c>
      <c r="H100" s="24"/>
      <c r="I100" s="25"/>
      <c r="J100" s="26">
        <f>IF(AND(G100= "",H100= ""), 0, ROUND(ROUND(I100, 2) * ROUND(IF(H100="",G100,H100),  0), 2))</f>
        <v>0</v>
      </c>
      <c r="K100" s="7"/>
      <c r="M100" s="27">
        <v>0.2</v>
      </c>
      <c r="Q100" s="7">
        <v>1415</v>
      </c>
    </row>
    <row r="101" spans="1:17" hidden="1" x14ac:dyDescent="0.3">
      <c r="A101" s="7" t="s">
        <v>57</v>
      </c>
    </row>
    <row r="102" spans="1:17" hidden="1" x14ac:dyDescent="0.3">
      <c r="A102" s="7" t="s">
        <v>45</v>
      </c>
    </row>
    <row r="103" spans="1:17" hidden="1" x14ac:dyDescent="0.3">
      <c r="A103" s="7" t="s">
        <v>46</v>
      </c>
    </row>
    <row r="104" spans="1:17" ht="36" customHeight="1" x14ac:dyDescent="0.3">
      <c r="A104" s="7">
        <v>4</v>
      </c>
      <c r="B104" s="16" t="s">
        <v>116</v>
      </c>
      <c r="C104" s="61" t="s">
        <v>117</v>
      </c>
      <c r="D104" s="61"/>
      <c r="E104" s="61"/>
      <c r="F104" s="19"/>
      <c r="G104" s="19"/>
      <c r="H104" s="19"/>
      <c r="I104" s="19"/>
      <c r="J104" s="20"/>
      <c r="K104" s="7"/>
    </row>
    <row r="105" spans="1:17" hidden="1" x14ac:dyDescent="0.3">
      <c r="A105" s="7" t="s">
        <v>41</v>
      </c>
    </row>
    <row r="106" spans="1:17" x14ac:dyDescent="0.3">
      <c r="A106" s="7">
        <v>9</v>
      </c>
      <c r="B106" s="21" t="s">
        <v>118</v>
      </c>
      <c r="C106" s="62" t="s">
        <v>117</v>
      </c>
      <c r="D106" s="63"/>
      <c r="E106" s="63"/>
      <c r="F106" s="23" t="s">
        <v>44</v>
      </c>
      <c r="G106" s="24">
        <v>1</v>
      </c>
      <c r="H106" s="24"/>
      <c r="I106" s="25"/>
      <c r="J106" s="26">
        <f>IF(AND(G106= "",H106= ""), 0, ROUND(ROUND(I106, 2) * ROUND(IF(H106="",G106,H106),  0), 2))</f>
        <v>0</v>
      </c>
      <c r="K106" s="7"/>
      <c r="M106" s="27">
        <v>0.2</v>
      </c>
      <c r="Q106" s="7">
        <v>1415</v>
      </c>
    </row>
    <row r="107" spans="1:17" hidden="1" x14ac:dyDescent="0.3">
      <c r="A107" s="7" t="s">
        <v>45</v>
      </c>
    </row>
    <row r="108" spans="1:17" hidden="1" x14ac:dyDescent="0.3">
      <c r="A108" s="7" t="s">
        <v>46</v>
      </c>
    </row>
    <row r="109" spans="1:17" x14ac:dyDescent="0.3">
      <c r="A109" s="7" t="s">
        <v>76</v>
      </c>
      <c r="B109" s="22"/>
      <c r="C109" s="64"/>
      <c r="D109" s="64"/>
      <c r="E109" s="64"/>
      <c r="J109" s="22"/>
    </row>
    <row r="110" spans="1:17" x14ac:dyDescent="0.3">
      <c r="B110" s="22"/>
      <c r="C110" s="67" t="s">
        <v>80</v>
      </c>
      <c r="D110" s="68"/>
      <c r="E110" s="68"/>
      <c r="F110" s="65"/>
      <c r="G110" s="65"/>
      <c r="H110" s="65"/>
      <c r="I110" s="65"/>
      <c r="J110" s="66"/>
    </row>
    <row r="111" spans="1:17" x14ac:dyDescent="0.3">
      <c r="B111" s="22"/>
      <c r="C111" s="70"/>
      <c r="D111" s="42"/>
      <c r="E111" s="42"/>
      <c r="F111" s="42"/>
      <c r="G111" s="42"/>
      <c r="H111" s="42"/>
      <c r="I111" s="42"/>
      <c r="J111" s="69"/>
    </row>
    <row r="112" spans="1:17" x14ac:dyDescent="0.3">
      <c r="B112" s="22"/>
      <c r="C112" s="73" t="s">
        <v>77</v>
      </c>
      <c r="D112" s="74"/>
      <c r="E112" s="74"/>
      <c r="F112" s="71">
        <f>SUMIF(K54:K109, IF(K53="","",K53), J54:J109)</f>
        <v>0</v>
      </c>
      <c r="G112" s="71"/>
      <c r="H112" s="71"/>
      <c r="I112" s="71"/>
      <c r="J112" s="72"/>
    </row>
    <row r="113" spans="1:17" ht="16.95" customHeight="1" x14ac:dyDescent="0.3">
      <c r="B113" s="22"/>
      <c r="C113" s="73" t="s">
        <v>78</v>
      </c>
      <c r="D113" s="74"/>
      <c r="E113" s="74"/>
      <c r="F113" s="71">
        <f>ROUND(SUMIF(K54:K109, IF(K53="","",K53), J54:J109) * 0.2, 2)</f>
        <v>0</v>
      </c>
      <c r="G113" s="71"/>
      <c r="H113" s="71"/>
      <c r="I113" s="71"/>
      <c r="J113" s="72"/>
    </row>
    <row r="114" spans="1:17" x14ac:dyDescent="0.3">
      <c r="B114" s="22"/>
      <c r="C114" s="77" t="s">
        <v>79</v>
      </c>
      <c r="D114" s="78"/>
      <c r="E114" s="78"/>
      <c r="F114" s="75">
        <f>SUM(F112:F113)</f>
        <v>0</v>
      </c>
      <c r="G114" s="75"/>
      <c r="H114" s="75"/>
      <c r="I114" s="75"/>
      <c r="J114" s="76"/>
    </row>
    <row r="115" spans="1:17" ht="37.200000000000003" customHeight="1" x14ac:dyDescent="0.3">
      <c r="A115" s="7">
        <v>3</v>
      </c>
      <c r="B115" s="16">
        <v>3</v>
      </c>
      <c r="C115" s="60" t="s">
        <v>119</v>
      </c>
      <c r="D115" s="60"/>
      <c r="E115" s="60"/>
      <c r="F115" s="17"/>
      <c r="G115" s="17"/>
      <c r="H115" s="17"/>
      <c r="I115" s="17"/>
      <c r="J115" s="18"/>
      <c r="K115" s="7"/>
    </row>
    <row r="116" spans="1:17" ht="18" customHeight="1" x14ac:dyDescent="0.3">
      <c r="A116" s="7">
        <v>4</v>
      </c>
      <c r="B116" s="16" t="s">
        <v>120</v>
      </c>
      <c r="C116" s="61" t="s">
        <v>121</v>
      </c>
      <c r="D116" s="61"/>
      <c r="E116" s="61"/>
      <c r="F116" s="19"/>
      <c r="G116" s="19"/>
      <c r="H116" s="19"/>
      <c r="I116" s="19"/>
      <c r="J116" s="20"/>
      <c r="K116" s="7"/>
    </row>
    <row r="117" spans="1:17" hidden="1" x14ac:dyDescent="0.3">
      <c r="A117" s="7" t="s">
        <v>41</v>
      </c>
    </row>
    <row r="118" spans="1:17" ht="27.15" customHeight="1" x14ac:dyDescent="0.3">
      <c r="A118" s="7">
        <v>9</v>
      </c>
      <c r="B118" s="21" t="s">
        <v>122</v>
      </c>
      <c r="C118" s="62" t="s">
        <v>123</v>
      </c>
      <c r="D118" s="63"/>
      <c r="E118" s="63"/>
      <c r="F118" s="23" t="s">
        <v>44</v>
      </c>
      <c r="G118" s="24">
        <v>1</v>
      </c>
      <c r="H118" s="24"/>
      <c r="I118" s="25"/>
      <c r="J118" s="26">
        <f>IF(AND(G118= "",H118= ""), 0, ROUND(ROUND(I118, 2) * ROUND(IF(H118="",G118,H118),  0), 2))</f>
        <v>0</v>
      </c>
      <c r="K118" s="7"/>
      <c r="M118" s="27">
        <v>0.2</v>
      </c>
      <c r="Q118" s="7">
        <v>1415</v>
      </c>
    </row>
    <row r="119" spans="1:17" hidden="1" x14ac:dyDescent="0.3">
      <c r="A119" s="7" t="s">
        <v>45</v>
      </c>
    </row>
    <row r="120" spans="1:17" x14ac:dyDescent="0.3">
      <c r="A120" s="7">
        <v>9</v>
      </c>
      <c r="B120" s="21" t="s">
        <v>124</v>
      </c>
      <c r="C120" s="62" t="s">
        <v>125</v>
      </c>
      <c r="D120" s="63"/>
      <c r="E120" s="63"/>
      <c r="F120" s="23" t="s">
        <v>44</v>
      </c>
      <c r="G120" s="24">
        <v>1</v>
      </c>
      <c r="H120" s="24"/>
      <c r="I120" s="25"/>
      <c r="J120" s="26">
        <f>IF(AND(G120= "",H120= ""), 0, ROUND(ROUND(I120, 2) * ROUND(IF(H120="",G120,H120),  0), 2))</f>
        <v>0</v>
      </c>
      <c r="K120" s="7"/>
      <c r="M120" s="27">
        <v>0.2</v>
      </c>
      <c r="Q120" s="7">
        <v>1415</v>
      </c>
    </row>
    <row r="121" spans="1:17" hidden="1" x14ac:dyDescent="0.3">
      <c r="A121" s="7" t="s">
        <v>45</v>
      </c>
    </row>
    <row r="122" spans="1:17" hidden="1" x14ac:dyDescent="0.3">
      <c r="A122" s="7" t="s">
        <v>46</v>
      </c>
    </row>
    <row r="123" spans="1:17" ht="29.4" customHeight="1" x14ac:dyDescent="0.3">
      <c r="A123" s="7">
        <v>4</v>
      </c>
      <c r="B123" s="16" t="s">
        <v>126</v>
      </c>
      <c r="C123" s="61" t="s">
        <v>127</v>
      </c>
      <c r="D123" s="61"/>
      <c r="E123" s="61"/>
      <c r="F123" s="19"/>
      <c r="G123" s="19"/>
      <c r="H123" s="19"/>
      <c r="I123" s="19"/>
      <c r="J123" s="20"/>
      <c r="K123" s="7"/>
    </row>
    <row r="124" spans="1:17" hidden="1" x14ac:dyDescent="0.3">
      <c r="A124" s="7" t="s">
        <v>41</v>
      </c>
    </row>
    <row r="125" spans="1:17" ht="27.15" customHeight="1" x14ac:dyDescent="0.3">
      <c r="A125" s="7">
        <v>9</v>
      </c>
      <c r="B125" s="21" t="s">
        <v>128</v>
      </c>
      <c r="C125" s="62" t="s">
        <v>129</v>
      </c>
      <c r="D125" s="63"/>
      <c r="E125" s="63"/>
      <c r="F125" s="23" t="s">
        <v>10</v>
      </c>
      <c r="G125" s="29">
        <v>1.5</v>
      </c>
      <c r="H125" s="29"/>
      <c r="I125" s="25"/>
      <c r="J125" s="26">
        <f>IF(AND(G125= "",H125= ""), 0, ROUND(ROUND(I125, 2) * ROUND(IF(H125="",G125,H125),  2), 2))</f>
        <v>0</v>
      </c>
      <c r="K125" s="7"/>
      <c r="M125" s="27">
        <v>0.2</v>
      </c>
      <c r="Q125" s="7">
        <v>1415</v>
      </c>
    </row>
    <row r="126" spans="1:17" hidden="1" x14ac:dyDescent="0.3">
      <c r="A126" s="7" t="s">
        <v>45</v>
      </c>
    </row>
    <row r="127" spans="1:17" ht="27.15" customHeight="1" x14ac:dyDescent="0.3">
      <c r="A127" s="7">
        <v>9</v>
      </c>
      <c r="B127" s="21" t="s">
        <v>130</v>
      </c>
      <c r="C127" s="62" t="s">
        <v>131</v>
      </c>
      <c r="D127" s="63"/>
      <c r="E127" s="63"/>
      <c r="F127" s="23" t="s">
        <v>44</v>
      </c>
      <c r="G127" s="24">
        <v>1</v>
      </c>
      <c r="H127" s="24"/>
      <c r="I127" s="25"/>
      <c r="J127" s="26">
        <f>IF(AND(G127= "",H127= ""), 0, ROUND(ROUND(I127, 2) * ROUND(IF(H127="",G127,H127),  0), 2))</f>
        <v>0</v>
      </c>
      <c r="K127" s="7"/>
      <c r="M127" s="27">
        <v>0.2</v>
      </c>
      <c r="Q127" s="7">
        <v>1415</v>
      </c>
    </row>
    <row r="128" spans="1:17" hidden="1" x14ac:dyDescent="0.3">
      <c r="A128" s="7" t="s">
        <v>107</v>
      </c>
    </row>
    <row r="129" spans="1:17" hidden="1" x14ac:dyDescent="0.3">
      <c r="A129" s="7" t="s">
        <v>45</v>
      </c>
    </row>
    <row r="130" spans="1:17" hidden="1" x14ac:dyDescent="0.3">
      <c r="A130" s="7" t="s">
        <v>46</v>
      </c>
    </row>
    <row r="131" spans="1:17" ht="29.4" customHeight="1" x14ac:dyDescent="0.3">
      <c r="A131" s="7">
        <v>4</v>
      </c>
      <c r="B131" s="16" t="s">
        <v>132</v>
      </c>
      <c r="C131" s="61" t="s">
        <v>133</v>
      </c>
      <c r="D131" s="61"/>
      <c r="E131" s="61"/>
      <c r="F131" s="19"/>
      <c r="G131" s="19"/>
      <c r="H131" s="19"/>
      <c r="I131" s="19"/>
      <c r="J131" s="20"/>
      <c r="K131" s="7"/>
    </row>
    <row r="132" spans="1:17" hidden="1" x14ac:dyDescent="0.3">
      <c r="A132" s="7" t="s">
        <v>41</v>
      </c>
    </row>
    <row r="133" spans="1:17" ht="27.15" customHeight="1" x14ac:dyDescent="0.3">
      <c r="A133" s="7">
        <v>9</v>
      </c>
      <c r="B133" s="21" t="s">
        <v>134</v>
      </c>
      <c r="C133" s="62" t="s">
        <v>135</v>
      </c>
      <c r="D133" s="63"/>
      <c r="E133" s="63"/>
      <c r="F133" s="23" t="s">
        <v>10</v>
      </c>
      <c r="G133" s="29">
        <v>40</v>
      </c>
      <c r="H133" s="29"/>
      <c r="I133" s="25"/>
      <c r="J133" s="26">
        <f>IF(AND(G133= "",H133= ""), 0, ROUND(ROUND(I133, 2) * ROUND(IF(H133="",G133,H133),  2), 2))</f>
        <v>0</v>
      </c>
      <c r="K133" s="7"/>
      <c r="M133" s="27">
        <v>0.2</v>
      </c>
      <c r="Q133" s="7">
        <v>1415</v>
      </c>
    </row>
    <row r="134" spans="1:17" hidden="1" x14ac:dyDescent="0.3">
      <c r="A134" s="7" t="s">
        <v>107</v>
      </c>
    </row>
    <row r="135" spans="1:17" hidden="1" x14ac:dyDescent="0.3">
      <c r="A135" s="7" t="s">
        <v>107</v>
      </c>
    </row>
    <row r="136" spans="1:17" hidden="1" x14ac:dyDescent="0.3">
      <c r="A136" s="7" t="s">
        <v>107</v>
      </c>
    </row>
    <row r="137" spans="1:17" hidden="1" x14ac:dyDescent="0.3">
      <c r="A137" s="7" t="s">
        <v>57</v>
      </c>
    </row>
    <row r="138" spans="1:17" hidden="1" x14ac:dyDescent="0.3">
      <c r="A138" s="7" t="s">
        <v>45</v>
      </c>
    </row>
    <row r="139" spans="1:17" ht="27.15" customHeight="1" x14ac:dyDescent="0.3">
      <c r="A139" s="7">
        <v>9</v>
      </c>
      <c r="B139" s="21" t="s">
        <v>136</v>
      </c>
      <c r="C139" s="62" t="s">
        <v>137</v>
      </c>
      <c r="D139" s="63"/>
      <c r="E139" s="63"/>
      <c r="F139" s="23" t="s">
        <v>10</v>
      </c>
      <c r="G139" s="29">
        <v>20</v>
      </c>
      <c r="H139" s="29"/>
      <c r="I139" s="25"/>
      <c r="J139" s="26">
        <f>IF(AND(G139= "",H139= ""), 0, ROUND(ROUND(I139, 2) * ROUND(IF(H139="",G139,H139),  2), 2))</f>
        <v>0</v>
      </c>
      <c r="K139" s="7"/>
      <c r="M139" s="27">
        <v>0.2</v>
      </c>
      <c r="Q139" s="7">
        <v>1415</v>
      </c>
    </row>
    <row r="140" spans="1:17" hidden="1" x14ac:dyDescent="0.3">
      <c r="A140" s="7" t="s">
        <v>57</v>
      </c>
    </row>
    <row r="141" spans="1:17" hidden="1" x14ac:dyDescent="0.3">
      <c r="A141" s="7" t="s">
        <v>45</v>
      </c>
    </row>
    <row r="142" spans="1:17" hidden="1" x14ac:dyDescent="0.3">
      <c r="A142" s="7" t="s">
        <v>46</v>
      </c>
    </row>
    <row r="143" spans="1:17" x14ac:dyDescent="0.3">
      <c r="A143" s="7" t="s">
        <v>76</v>
      </c>
      <c r="B143" s="22"/>
      <c r="C143" s="64"/>
      <c r="D143" s="64"/>
      <c r="E143" s="64"/>
      <c r="J143" s="22"/>
    </row>
    <row r="144" spans="1:17" x14ac:dyDescent="0.3">
      <c r="B144" s="22"/>
      <c r="C144" s="67" t="s">
        <v>119</v>
      </c>
      <c r="D144" s="68"/>
      <c r="E144" s="68"/>
      <c r="F144" s="65"/>
      <c r="G144" s="65"/>
      <c r="H144" s="65"/>
      <c r="I144" s="65"/>
      <c r="J144" s="66"/>
    </row>
    <row r="145" spans="1:17" x14ac:dyDescent="0.3">
      <c r="B145" s="22"/>
      <c r="C145" s="70"/>
      <c r="D145" s="42"/>
      <c r="E145" s="42"/>
      <c r="F145" s="42"/>
      <c r="G145" s="42"/>
      <c r="H145" s="42"/>
      <c r="I145" s="42"/>
      <c r="J145" s="69"/>
    </row>
    <row r="146" spans="1:17" x14ac:dyDescent="0.3">
      <c r="B146" s="22"/>
      <c r="C146" s="73" t="s">
        <v>77</v>
      </c>
      <c r="D146" s="74"/>
      <c r="E146" s="74"/>
      <c r="F146" s="71">
        <f>SUMIF(K116:K143, IF(K115="","",K115), J116:J143)</f>
        <v>0</v>
      </c>
      <c r="G146" s="71"/>
      <c r="H146" s="71"/>
      <c r="I146" s="71"/>
      <c r="J146" s="72"/>
    </row>
    <row r="147" spans="1:17" ht="16.95" customHeight="1" x14ac:dyDescent="0.3">
      <c r="B147" s="22"/>
      <c r="C147" s="73" t="s">
        <v>78</v>
      </c>
      <c r="D147" s="74"/>
      <c r="E147" s="74"/>
      <c r="F147" s="71">
        <f>ROUND(SUMIF(K116:K143, IF(K115="","",K115), J116:J143) * 0.2, 2)</f>
        <v>0</v>
      </c>
      <c r="G147" s="71"/>
      <c r="H147" s="71"/>
      <c r="I147" s="71"/>
      <c r="J147" s="72"/>
    </row>
    <row r="148" spans="1:17" x14ac:dyDescent="0.3">
      <c r="B148" s="22"/>
      <c r="C148" s="77" t="s">
        <v>79</v>
      </c>
      <c r="D148" s="78"/>
      <c r="E148" s="78"/>
      <c r="F148" s="75">
        <f>SUM(F146:F147)</f>
        <v>0</v>
      </c>
      <c r="G148" s="75"/>
      <c r="H148" s="75"/>
      <c r="I148" s="75"/>
      <c r="J148" s="76"/>
    </row>
    <row r="149" spans="1:17" ht="18.600000000000001" customHeight="1" x14ac:dyDescent="0.3">
      <c r="A149" s="7">
        <v>3</v>
      </c>
      <c r="B149" s="16">
        <v>4</v>
      </c>
      <c r="C149" s="60" t="s">
        <v>138</v>
      </c>
      <c r="D149" s="60"/>
      <c r="E149" s="60"/>
      <c r="F149" s="17"/>
      <c r="G149" s="17"/>
      <c r="H149" s="17"/>
      <c r="I149" s="17"/>
      <c r="J149" s="18"/>
      <c r="K149" s="7"/>
    </row>
    <row r="150" spans="1:17" ht="36" customHeight="1" x14ac:dyDescent="0.3">
      <c r="A150" s="7">
        <v>4</v>
      </c>
      <c r="B150" s="16" t="s">
        <v>139</v>
      </c>
      <c r="C150" s="61" t="s">
        <v>140</v>
      </c>
      <c r="D150" s="61"/>
      <c r="E150" s="61"/>
      <c r="F150" s="19"/>
      <c r="G150" s="19"/>
      <c r="H150" s="19"/>
      <c r="I150" s="19"/>
      <c r="J150" s="20"/>
      <c r="K150" s="7"/>
    </row>
    <row r="151" spans="1:17" hidden="1" x14ac:dyDescent="0.3">
      <c r="A151" s="7" t="s">
        <v>41</v>
      </c>
    </row>
    <row r="152" spans="1:17" x14ac:dyDescent="0.3">
      <c r="A152" s="7">
        <v>9</v>
      </c>
      <c r="B152" s="21" t="s">
        <v>141</v>
      </c>
      <c r="C152" s="62" t="s">
        <v>142</v>
      </c>
      <c r="D152" s="63"/>
      <c r="E152" s="63"/>
      <c r="F152" s="23" t="s">
        <v>143</v>
      </c>
      <c r="G152" s="29">
        <v>22</v>
      </c>
      <c r="H152" s="29"/>
      <c r="I152" s="25"/>
      <c r="J152" s="26">
        <f>IF(AND(G152= "",H152= ""), 0, ROUND(ROUND(I152, 2) * ROUND(IF(H152="",G152,H152),  2), 2))</f>
        <v>0</v>
      </c>
      <c r="K152" s="7"/>
      <c r="M152" s="27">
        <v>0.2</v>
      </c>
      <c r="Q152" s="7">
        <v>1415</v>
      </c>
    </row>
    <row r="153" spans="1:17" hidden="1" x14ac:dyDescent="0.3">
      <c r="A153" s="7" t="s">
        <v>57</v>
      </c>
    </row>
    <row r="154" spans="1:17" hidden="1" x14ac:dyDescent="0.3">
      <c r="A154" s="7" t="s">
        <v>45</v>
      </c>
    </row>
    <row r="155" spans="1:17" x14ac:dyDescent="0.3">
      <c r="A155" s="7">
        <v>9</v>
      </c>
      <c r="B155" s="21" t="s">
        <v>144</v>
      </c>
      <c r="C155" s="62" t="s">
        <v>145</v>
      </c>
      <c r="D155" s="63"/>
      <c r="E155" s="63"/>
      <c r="F155" s="23" t="s">
        <v>143</v>
      </c>
      <c r="G155" s="29">
        <v>22</v>
      </c>
      <c r="H155" s="29"/>
      <c r="I155" s="25"/>
      <c r="J155" s="26">
        <f>IF(AND(G155= "",H155= ""), 0, ROUND(ROUND(I155, 2) * ROUND(IF(H155="",G155,H155),  2), 2))</f>
        <v>0</v>
      </c>
      <c r="K155" s="7"/>
      <c r="M155" s="27">
        <v>0.2</v>
      </c>
      <c r="Q155" s="7">
        <v>1415</v>
      </c>
    </row>
    <row r="156" spans="1:17" hidden="1" x14ac:dyDescent="0.3">
      <c r="A156" s="7" t="s">
        <v>45</v>
      </c>
    </row>
    <row r="157" spans="1:17" ht="27.15" customHeight="1" x14ac:dyDescent="0.3">
      <c r="A157" s="7">
        <v>9</v>
      </c>
      <c r="B157" s="21" t="s">
        <v>146</v>
      </c>
      <c r="C157" s="62" t="s">
        <v>147</v>
      </c>
      <c r="D157" s="63"/>
      <c r="E157" s="63"/>
      <c r="F157" s="23" t="s">
        <v>10</v>
      </c>
      <c r="G157" s="29">
        <v>22</v>
      </c>
      <c r="H157" s="29"/>
      <c r="I157" s="25"/>
      <c r="J157" s="26">
        <f>IF(AND(G157= "",H157= ""), 0, ROUND(ROUND(I157, 2) * ROUND(IF(H157="",G157,H157),  2), 2))</f>
        <v>0</v>
      </c>
      <c r="K157" s="7"/>
      <c r="M157" s="27">
        <v>0.2</v>
      </c>
      <c r="Q157" s="7">
        <v>1415</v>
      </c>
    </row>
    <row r="158" spans="1:17" hidden="1" x14ac:dyDescent="0.3">
      <c r="A158" s="7" t="s">
        <v>57</v>
      </c>
    </row>
    <row r="159" spans="1:17" hidden="1" x14ac:dyDescent="0.3">
      <c r="A159" s="7" t="s">
        <v>45</v>
      </c>
    </row>
    <row r="160" spans="1:17" ht="27.15" customHeight="1" x14ac:dyDescent="0.3">
      <c r="A160" s="7">
        <v>9</v>
      </c>
      <c r="B160" s="21" t="s">
        <v>148</v>
      </c>
      <c r="C160" s="62" t="s">
        <v>149</v>
      </c>
      <c r="D160" s="63"/>
      <c r="E160" s="63"/>
      <c r="F160" s="23" t="s">
        <v>10</v>
      </c>
      <c r="G160" s="29">
        <v>18</v>
      </c>
      <c r="H160" s="29"/>
      <c r="I160" s="25"/>
      <c r="J160" s="26">
        <f>IF(AND(G160= "",H160= ""), 0, ROUND(ROUND(I160, 2) * ROUND(IF(H160="",G160,H160),  2), 2))</f>
        <v>0</v>
      </c>
      <c r="K160" s="7"/>
      <c r="M160" s="27">
        <v>0.2</v>
      </c>
      <c r="Q160" s="7">
        <v>1415</v>
      </c>
    </row>
    <row r="161" spans="1:17" hidden="1" x14ac:dyDescent="0.3">
      <c r="A161" s="7" t="s">
        <v>57</v>
      </c>
    </row>
    <row r="162" spans="1:17" hidden="1" x14ac:dyDescent="0.3">
      <c r="A162" s="7" t="s">
        <v>45</v>
      </c>
    </row>
    <row r="163" spans="1:17" ht="27.15" customHeight="1" x14ac:dyDescent="0.3">
      <c r="A163" s="7">
        <v>9</v>
      </c>
      <c r="B163" s="21" t="s">
        <v>150</v>
      </c>
      <c r="C163" s="62" t="s">
        <v>151</v>
      </c>
      <c r="D163" s="63"/>
      <c r="E163" s="63"/>
      <c r="F163" s="23" t="s">
        <v>10</v>
      </c>
      <c r="G163" s="29">
        <v>22</v>
      </c>
      <c r="H163" s="29"/>
      <c r="I163" s="25"/>
      <c r="J163" s="26">
        <f>IF(AND(G163= "",H163= ""), 0, ROUND(ROUND(I163, 2) * ROUND(IF(H163="",G163,H163),  2), 2))</f>
        <v>0</v>
      </c>
      <c r="K163" s="7"/>
      <c r="M163" s="27">
        <v>0.2</v>
      </c>
      <c r="Q163" s="7">
        <v>1415</v>
      </c>
    </row>
    <row r="164" spans="1:17" hidden="1" x14ac:dyDescent="0.3">
      <c r="A164" s="7" t="s">
        <v>45</v>
      </c>
    </row>
    <row r="165" spans="1:17" ht="27.15" customHeight="1" x14ac:dyDescent="0.3">
      <c r="A165" s="7">
        <v>9</v>
      </c>
      <c r="B165" s="21" t="s">
        <v>152</v>
      </c>
      <c r="C165" s="62" t="s">
        <v>153</v>
      </c>
      <c r="D165" s="63"/>
      <c r="E165" s="63"/>
      <c r="F165" s="23" t="s">
        <v>10</v>
      </c>
      <c r="G165" s="29">
        <v>20</v>
      </c>
      <c r="H165" s="29"/>
      <c r="I165" s="25"/>
      <c r="J165" s="26">
        <f>IF(AND(G165= "",H165= ""), 0, ROUND(ROUND(I165, 2) * ROUND(IF(H165="",G165,H165),  2), 2))</f>
        <v>0</v>
      </c>
      <c r="K165" s="7"/>
      <c r="M165" s="27">
        <v>0.2</v>
      </c>
      <c r="Q165" s="7">
        <v>1415</v>
      </c>
    </row>
    <row r="166" spans="1:17" hidden="1" x14ac:dyDescent="0.3">
      <c r="A166" s="7" t="s">
        <v>45</v>
      </c>
    </row>
    <row r="167" spans="1:17" hidden="1" x14ac:dyDescent="0.3">
      <c r="A167" s="7" t="s">
        <v>46</v>
      </c>
    </row>
    <row r="168" spans="1:17" x14ac:dyDescent="0.3">
      <c r="A168" s="7" t="s">
        <v>76</v>
      </c>
      <c r="B168" s="22"/>
      <c r="C168" s="64"/>
      <c r="D168" s="64"/>
      <c r="E168" s="64"/>
      <c r="J168" s="22"/>
    </row>
    <row r="169" spans="1:17" x14ac:dyDescent="0.3">
      <c r="B169" s="22"/>
      <c r="C169" s="67" t="s">
        <v>138</v>
      </c>
      <c r="D169" s="68"/>
      <c r="E169" s="68"/>
      <c r="F169" s="65"/>
      <c r="G169" s="65"/>
      <c r="H169" s="65"/>
      <c r="I169" s="65"/>
      <c r="J169" s="66"/>
    </row>
    <row r="170" spans="1:17" x14ac:dyDescent="0.3">
      <c r="B170" s="22"/>
      <c r="C170" s="70"/>
      <c r="D170" s="42"/>
      <c r="E170" s="42"/>
      <c r="F170" s="42"/>
      <c r="G170" s="42"/>
      <c r="H170" s="42"/>
      <c r="I170" s="42"/>
      <c r="J170" s="69"/>
    </row>
    <row r="171" spans="1:17" x14ac:dyDescent="0.3">
      <c r="B171" s="22"/>
      <c r="C171" s="73" t="s">
        <v>77</v>
      </c>
      <c r="D171" s="74"/>
      <c r="E171" s="74"/>
      <c r="F171" s="71">
        <f>SUMIF(K150:K168, IF(K149="","",K149), J150:J168)</f>
        <v>0</v>
      </c>
      <c r="G171" s="71"/>
      <c r="H171" s="71"/>
      <c r="I171" s="71"/>
      <c r="J171" s="72"/>
    </row>
    <row r="172" spans="1:17" ht="16.95" customHeight="1" x14ac:dyDescent="0.3">
      <c r="B172" s="22"/>
      <c r="C172" s="73" t="s">
        <v>78</v>
      </c>
      <c r="D172" s="74"/>
      <c r="E172" s="74"/>
      <c r="F172" s="71">
        <f>ROUND(SUMIF(K150:K168, IF(K149="","",K149), J150:J168) * 0.2, 2)</f>
        <v>0</v>
      </c>
      <c r="G172" s="71"/>
      <c r="H172" s="71"/>
      <c r="I172" s="71"/>
      <c r="J172" s="72"/>
    </row>
    <row r="173" spans="1:17" x14ac:dyDescent="0.3">
      <c r="B173" s="22"/>
      <c r="C173" s="77" t="s">
        <v>79</v>
      </c>
      <c r="D173" s="78"/>
      <c r="E173" s="78"/>
      <c r="F173" s="75">
        <f>SUM(F171:F172)</f>
        <v>0</v>
      </c>
      <c r="G173" s="75"/>
      <c r="H173" s="75"/>
      <c r="I173" s="75"/>
      <c r="J173" s="76"/>
    </row>
    <row r="174" spans="1:17" ht="18.600000000000001" customHeight="1" x14ac:dyDescent="0.3">
      <c r="A174" s="7">
        <v>3</v>
      </c>
      <c r="B174" s="16">
        <v>5</v>
      </c>
      <c r="C174" s="60" t="s">
        <v>154</v>
      </c>
      <c r="D174" s="60"/>
      <c r="E174" s="60"/>
      <c r="F174" s="17"/>
      <c r="G174" s="17"/>
      <c r="H174" s="17"/>
      <c r="I174" s="17"/>
      <c r="J174" s="18"/>
      <c r="K174" s="7"/>
    </row>
    <row r="175" spans="1:17" ht="36" customHeight="1" x14ac:dyDescent="0.3">
      <c r="A175" s="7">
        <v>4</v>
      </c>
      <c r="B175" s="16" t="s">
        <v>155</v>
      </c>
      <c r="C175" s="61" t="s">
        <v>156</v>
      </c>
      <c r="D175" s="61"/>
      <c r="E175" s="61"/>
      <c r="F175" s="19"/>
      <c r="G175" s="19"/>
      <c r="H175" s="19"/>
      <c r="I175" s="19"/>
      <c r="J175" s="20"/>
      <c r="K175" s="7"/>
    </row>
    <row r="176" spans="1:17" hidden="1" x14ac:dyDescent="0.3">
      <c r="A176" s="7" t="s">
        <v>41</v>
      </c>
    </row>
    <row r="177" spans="1:17" x14ac:dyDescent="0.3">
      <c r="A177" s="7">
        <v>9</v>
      </c>
      <c r="B177" s="21" t="s">
        <v>157</v>
      </c>
      <c r="C177" s="62" t="s">
        <v>158</v>
      </c>
      <c r="D177" s="63"/>
      <c r="E177" s="63"/>
      <c r="F177" s="23" t="s">
        <v>11</v>
      </c>
      <c r="G177" s="24">
        <v>2</v>
      </c>
      <c r="H177" s="24"/>
      <c r="I177" s="25"/>
      <c r="J177" s="26">
        <f>IF(AND(G177= "",H177= ""), 0, ROUND(ROUND(I177, 2) * ROUND(IF(H177="",G177,H177),  0), 2))</f>
        <v>0</v>
      </c>
      <c r="K177" s="7"/>
      <c r="M177" s="27">
        <v>0.2</v>
      </c>
      <c r="Q177" s="7">
        <v>1415</v>
      </c>
    </row>
    <row r="178" spans="1:17" hidden="1" x14ac:dyDescent="0.3">
      <c r="A178" s="7" t="s">
        <v>45</v>
      </c>
    </row>
    <row r="179" spans="1:17" x14ac:dyDescent="0.3">
      <c r="A179" s="7">
        <v>9</v>
      </c>
      <c r="B179" s="21" t="s">
        <v>159</v>
      </c>
      <c r="C179" s="62" t="s">
        <v>160</v>
      </c>
      <c r="D179" s="63"/>
      <c r="E179" s="63"/>
      <c r="F179" s="23" t="s">
        <v>11</v>
      </c>
      <c r="G179" s="24">
        <v>4</v>
      </c>
      <c r="H179" s="24"/>
      <c r="I179" s="25"/>
      <c r="J179" s="26">
        <f>IF(AND(G179= "",H179= ""), 0, ROUND(ROUND(I179, 2) * ROUND(IF(H179="",G179,H179),  0), 2))</f>
        <v>0</v>
      </c>
      <c r="K179" s="7"/>
      <c r="M179" s="27">
        <v>0.2</v>
      </c>
      <c r="Q179" s="7">
        <v>1415</v>
      </c>
    </row>
    <row r="180" spans="1:17" hidden="1" x14ac:dyDescent="0.3">
      <c r="A180" s="7" t="s">
        <v>45</v>
      </c>
    </row>
    <row r="181" spans="1:17" ht="27.15" customHeight="1" x14ac:dyDescent="0.3">
      <c r="A181" s="7">
        <v>9</v>
      </c>
      <c r="B181" s="21" t="s">
        <v>161</v>
      </c>
      <c r="C181" s="62" t="s">
        <v>162</v>
      </c>
      <c r="D181" s="63"/>
      <c r="E181" s="63"/>
      <c r="F181" s="23" t="s">
        <v>44</v>
      </c>
      <c r="G181" s="24">
        <v>1</v>
      </c>
      <c r="H181" s="24"/>
      <c r="I181" s="25"/>
      <c r="J181" s="26">
        <f>IF(AND(G181= "",H181= ""), 0, ROUND(ROUND(I181, 2) * ROUND(IF(H181="",G181,H181),  0), 2))</f>
        <v>0</v>
      </c>
      <c r="K181" s="7"/>
      <c r="M181" s="27">
        <v>0.2</v>
      </c>
      <c r="Q181" s="7">
        <v>1415</v>
      </c>
    </row>
    <row r="182" spans="1:17" hidden="1" x14ac:dyDescent="0.3">
      <c r="A182" s="7" t="s">
        <v>45</v>
      </c>
    </row>
    <row r="183" spans="1:17" x14ac:dyDescent="0.3">
      <c r="A183" s="7">
        <v>9</v>
      </c>
      <c r="B183" s="21" t="s">
        <v>163</v>
      </c>
      <c r="C183" s="62" t="s">
        <v>164</v>
      </c>
      <c r="D183" s="63"/>
      <c r="E183" s="63"/>
      <c r="F183" s="23" t="s">
        <v>11</v>
      </c>
      <c r="G183" s="24">
        <v>2</v>
      </c>
      <c r="H183" s="24"/>
      <c r="I183" s="25"/>
      <c r="J183" s="26">
        <f>IF(AND(G183= "",H183= ""), 0, ROUND(ROUND(I183, 2) * ROUND(IF(H183="",G183,H183),  0), 2))</f>
        <v>0</v>
      </c>
      <c r="K183" s="7"/>
      <c r="M183" s="27">
        <v>0.2</v>
      </c>
      <c r="Q183" s="7">
        <v>1415</v>
      </c>
    </row>
    <row r="184" spans="1:17" hidden="1" x14ac:dyDescent="0.3">
      <c r="A184" s="7" t="s">
        <v>45</v>
      </c>
    </row>
    <row r="185" spans="1:17" hidden="1" x14ac:dyDescent="0.3">
      <c r="A185" s="7" t="s">
        <v>46</v>
      </c>
    </row>
    <row r="186" spans="1:17" ht="18" customHeight="1" x14ac:dyDescent="0.3">
      <c r="A186" s="7">
        <v>4</v>
      </c>
      <c r="B186" s="16" t="s">
        <v>165</v>
      </c>
      <c r="C186" s="61" t="s">
        <v>166</v>
      </c>
      <c r="D186" s="61"/>
      <c r="E186" s="61"/>
      <c r="F186" s="19"/>
      <c r="G186" s="19"/>
      <c r="H186" s="19"/>
      <c r="I186" s="19"/>
      <c r="J186" s="20"/>
      <c r="K186" s="7"/>
    </row>
    <row r="187" spans="1:17" hidden="1" x14ac:dyDescent="0.3">
      <c r="A187" s="7" t="s">
        <v>41</v>
      </c>
    </row>
    <row r="188" spans="1:17" x14ac:dyDescent="0.3">
      <c r="A188" s="7">
        <v>9</v>
      </c>
      <c r="B188" s="21" t="s">
        <v>167</v>
      </c>
      <c r="C188" s="62" t="s">
        <v>166</v>
      </c>
      <c r="D188" s="63"/>
      <c r="E188" s="63"/>
      <c r="F188" s="23" t="s">
        <v>168</v>
      </c>
      <c r="G188" s="30">
        <v>15</v>
      </c>
      <c r="H188" s="30"/>
      <c r="I188" s="25"/>
      <c r="J188" s="26">
        <f>IF(AND(G188= "",H188= ""), 0, ROUND(ROUND(I188, 2) * ROUND(IF(H188="",G188,H188),  1), 2))</f>
        <v>0</v>
      </c>
      <c r="K188" s="7"/>
      <c r="M188" s="27">
        <v>0.2</v>
      </c>
      <c r="Q188" s="7">
        <v>1415</v>
      </c>
    </row>
    <row r="189" spans="1:17" hidden="1" x14ac:dyDescent="0.3">
      <c r="A189" s="7" t="s">
        <v>45</v>
      </c>
    </row>
    <row r="190" spans="1:17" hidden="1" x14ac:dyDescent="0.3">
      <c r="A190" s="7" t="s">
        <v>46</v>
      </c>
    </row>
    <row r="191" spans="1:17" ht="18" customHeight="1" x14ac:dyDescent="0.3">
      <c r="A191" s="7">
        <v>4</v>
      </c>
      <c r="B191" s="16" t="s">
        <v>169</v>
      </c>
      <c r="C191" s="61" t="s">
        <v>170</v>
      </c>
      <c r="D191" s="61"/>
      <c r="E191" s="61"/>
      <c r="F191" s="19"/>
      <c r="G191" s="19"/>
      <c r="H191" s="19"/>
      <c r="I191" s="19"/>
      <c r="J191" s="20"/>
      <c r="K191" s="7"/>
    </row>
    <row r="192" spans="1:17" hidden="1" x14ac:dyDescent="0.3">
      <c r="A192" s="7" t="s">
        <v>41</v>
      </c>
    </row>
    <row r="193" spans="1:17" x14ac:dyDescent="0.3">
      <c r="A193" s="7">
        <v>9</v>
      </c>
      <c r="B193" s="21" t="s">
        <v>171</v>
      </c>
      <c r="C193" s="62" t="s">
        <v>170</v>
      </c>
      <c r="D193" s="63"/>
      <c r="E193" s="63"/>
      <c r="F193" s="23" t="s">
        <v>44</v>
      </c>
      <c r="G193" s="24">
        <v>1</v>
      </c>
      <c r="H193" s="24"/>
      <c r="I193" s="25"/>
      <c r="J193" s="26">
        <f>IF(AND(G193= "",H193= ""), 0, ROUND(ROUND(I193, 2) * ROUND(IF(H193="",G193,H193),  0), 2))</f>
        <v>0</v>
      </c>
      <c r="K193" s="7"/>
      <c r="M193" s="27">
        <v>0.2</v>
      </c>
      <c r="Q193" s="7">
        <v>1415</v>
      </c>
    </row>
    <row r="194" spans="1:17" hidden="1" x14ac:dyDescent="0.3">
      <c r="A194" s="7" t="s">
        <v>45</v>
      </c>
    </row>
    <row r="195" spans="1:17" hidden="1" x14ac:dyDescent="0.3">
      <c r="A195" s="7" t="s">
        <v>46</v>
      </c>
    </row>
    <row r="196" spans="1:17" x14ac:dyDescent="0.3">
      <c r="A196" s="7" t="s">
        <v>76</v>
      </c>
      <c r="B196" s="22"/>
      <c r="C196" s="64"/>
      <c r="D196" s="64"/>
      <c r="E196" s="64"/>
      <c r="J196" s="22"/>
    </row>
    <row r="197" spans="1:17" x14ac:dyDescent="0.3">
      <c r="B197" s="22"/>
      <c r="C197" s="67" t="s">
        <v>154</v>
      </c>
      <c r="D197" s="68"/>
      <c r="E197" s="68"/>
      <c r="F197" s="65"/>
      <c r="G197" s="65"/>
      <c r="H197" s="65"/>
      <c r="I197" s="65"/>
      <c r="J197" s="66"/>
    </row>
    <row r="198" spans="1:17" x14ac:dyDescent="0.3">
      <c r="B198" s="22"/>
      <c r="C198" s="70"/>
      <c r="D198" s="42"/>
      <c r="E198" s="42"/>
      <c r="F198" s="42"/>
      <c r="G198" s="42"/>
      <c r="H198" s="42"/>
      <c r="I198" s="42"/>
      <c r="J198" s="69"/>
    </row>
    <row r="199" spans="1:17" x14ac:dyDescent="0.3">
      <c r="B199" s="22"/>
      <c r="C199" s="73" t="s">
        <v>77</v>
      </c>
      <c r="D199" s="74"/>
      <c r="E199" s="74"/>
      <c r="F199" s="71">
        <f>SUMIF(K175:K196, IF(K174="","",K174), J175:J196)</f>
        <v>0</v>
      </c>
      <c r="G199" s="71"/>
      <c r="H199" s="71"/>
      <c r="I199" s="71"/>
      <c r="J199" s="72"/>
    </row>
    <row r="200" spans="1:17" ht="16.95" customHeight="1" x14ac:dyDescent="0.3">
      <c r="B200" s="22"/>
      <c r="C200" s="73" t="s">
        <v>78</v>
      </c>
      <c r="D200" s="74"/>
      <c r="E200" s="74"/>
      <c r="F200" s="71">
        <f>ROUND(SUMIF(K175:K196, IF(K174="","",K174), J175:J196) * 0.2, 2)</f>
        <v>0</v>
      </c>
      <c r="G200" s="71"/>
      <c r="H200" s="71"/>
      <c r="I200" s="71"/>
      <c r="J200" s="72"/>
    </row>
    <row r="201" spans="1:17" x14ac:dyDescent="0.3">
      <c r="B201" s="22"/>
      <c r="C201" s="77" t="s">
        <v>79</v>
      </c>
      <c r="D201" s="78"/>
      <c r="E201" s="78"/>
      <c r="F201" s="75">
        <f>SUM(F199:F200)</f>
        <v>0</v>
      </c>
      <c r="G201" s="75"/>
      <c r="H201" s="75"/>
      <c r="I201" s="75"/>
      <c r="J201" s="76"/>
    </row>
    <row r="202" spans="1:17" ht="40.799999999999997" customHeight="1" x14ac:dyDescent="0.3">
      <c r="B202" s="3"/>
      <c r="C202" s="79" t="s">
        <v>172</v>
      </c>
      <c r="D202" s="79"/>
      <c r="E202" s="79"/>
      <c r="F202" s="79"/>
      <c r="G202" s="79"/>
      <c r="H202" s="79"/>
      <c r="I202" s="79"/>
      <c r="J202" s="79"/>
    </row>
    <row r="204" spans="1:17" ht="15.6" x14ac:dyDescent="0.3">
      <c r="C204" s="80" t="s">
        <v>173</v>
      </c>
      <c r="D204" s="80"/>
      <c r="E204" s="80"/>
      <c r="F204" s="80"/>
      <c r="G204" s="80"/>
      <c r="H204" s="80"/>
      <c r="I204" s="80"/>
      <c r="J204" s="80"/>
    </row>
    <row r="205" spans="1:17" ht="33.75" customHeight="1" x14ac:dyDescent="0.3">
      <c r="C205" s="82" t="s">
        <v>174</v>
      </c>
      <c r="D205" s="83"/>
      <c r="E205" s="83"/>
      <c r="F205" s="81">
        <f>SUMIF(K8:K44, "", J8:J44)</f>
        <v>0</v>
      </c>
      <c r="G205" s="81"/>
      <c r="H205" s="81"/>
      <c r="I205" s="81"/>
      <c r="J205" s="81"/>
    </row>
    <row r="206" spans="1:17" ht="16.95" customHeight="1" x14ac:dyDescent="0.3">
      <c r="C206" s="82" t="s">
        <v>175</v>
      </c>
      <c r="D206" s="83"/>
      <c r="E206" s="83"/>
      <c r="F206" s="81">
        <f>SUMIF(K56:K106, "", J56:J106)</f>
        <v>0</v>
      </c>
      <c r="G206" s="81"/>
      <c r="H206" s="81"/>
      <c r="I206" s="81"/>
      <c r="J206" s="81"/>
    </row>
    <row r="207" spans="1:17" ht="33.75" customHeight="1" x14ac:dyDescent="0.3">
      <c r="C207" s="82" t="s">
        <v>176</v>
      </c>
      <c r="D207" s="83"/>
      <c r="E207" s="83"/>
      <c r="F207" s="81">
        <f>SUMIF(K118:K139, "", J118:J139)</f>
        <v>0</v>
      </c>
      <c r="G207" s="81"/>
      <c r="H207" s="81"/>
      <c r="I207" s="81"/>
      <c r="J207" s="81"/>
    </row>
    <row r="208" spans="1:17" ht="16.95" customHeight="1" x14ac:dyDescent="0.3">
      <c r="C208" s="82" t="s">
        <v>177</v>
      </c>
      <c r="D208" s="83"/>
      <c r="E208" s="83"/>
      <c r="F208" s="81">
        <f>SUMIF(K152:K165, "", J152:J165)</f>
        <v>0</v>
      </c>
      <c r="G208" s="81"/>
      <c r="H208" s="81"/>
      <c r="I208" s="81"/>
      <c r="J208" s="81"/>
    </row>
    <row r="209" spans="1:13" ht="16.95" customHeight="1" x14ac:dyDescent="0.3">
      <c r="C209" s="82" t="s">
        <v>178</v>
      </c>
      <c r="D209" s="83"/>
      <c r="E209" s="83"/>
      <c r="F209" s="81">
        <f>SUMIF(K177:K193, "", J177:J193)</f>
        <v>0</v>
      </c>
      <c r="G209" s="81"/>
      <c r="H209" s="81"/>
      <c r="I209" s="81"/>
      <c r="J209" s="81"/>
    </row>
    <row r="210" spans="1:13" ht="31.65" customHeight="1" x14ac:dyDescent="0.3">
      <c r="C210" s="84" t="s">
        <v>179</v>
      </c>
      <c r="D210" s="85"/>
      <c r="E210" s="85"/>
      <c r="F210" s="31"/>
      <c r="G210" s="31"/>
      <c r="H210" s="31"/>
      <c r="I210" s="31"/>
      <c r="J210" s="32"/>
    </row>
    <row r="211" spans="1:13" x14ac:dyDescent="0.3">
      <c r="C211" s="86"/>
      <c r="D211" s="87"/>
      <c r="E211" s="87"/>
      <c r="F211" s="87"/>
      <c r="G211" s="87"/>
      <c r="H211" s="87"/>
      <c r="I211" s="87"/>
      <c r="J211" s="88"/>
    </row>
    <row r="212" spans="1:13" x14ac:dyDescent="0.3">
      <c r="A212" s="33"/>
      <c r="C212" s="89" t="s">
        <v>77</v>
      </c>
      <c r="D212" s="42"/>
      <c r="E212" s="42"/>
      <c r="F212" s="90">
        <f>SUMIF(K5:K202, IF(K4="","",K4), J5:J202)</f>
        <v>0</v>
      </c>
      <c r="G212" s="91"/>
      <c r="H212" s="91"/>
      <c r="I212" s="91"/>
      <c r="J212" s="92"/>
    </row>
    <row r="213" spans="1:13" x14ac:dyDescent="0.3">
      <c r="A213" s="33"/>
      <c r="C213" s="89" t="s">
        <v>78</v>
      </c>
      <c r="D213" s="42"/>
      <c r="E213" s="42"/>
      <c r="F213" s="90">
        <f>ROUND(SUMIF(K5:K202, IF(K4="","",K4), J5:J202) * 0.2, 2)</f>
        <v>0</v>
      </c>
      <c r="G213" s="91"/>
      <c r="H213" s="91"/>
      <c r="I213" s="91"/>
      <c r="J213" s="92"/>
    </row>
    <row r="214" spans="1:13" x14ac:dyDescent="0.3">
      <c r="C214" s="93" t="s">
        <v>79</v>
      </c>
      <c r="D214" s="94"/>
      <c r="E214" s="94"/>
      <c r="F214" s="95">
        <f>SUM(F212:F213)</f>
        <v>0</v>
      </c>
      <c r="G214" s="96"/>
      <c r="H214" s="96"/>
      <c r="I214" s="96"/>
      <c r="J214" s="97"/>
    </row>
    <row r="215" spans="1:13" x14ac:dyDescent="0.3">
      <c r="C215" s="98"/>
      <c r="D215" s="64"/>
      <c r="E215" s="64"/>
      <c r="F215" s="64"/>
      <c r="G215" s="64"/>
      <c r="H215" s="64"/>
      <c r="I215" s="64"/>
      <c r="J215" s="64"/>
    </row>
    <row r="216" spans="1:13" x14ac:dyDescent="0.3">
      <c r="C216" s="99" t="s">
        <v>180</v>
      </c>
      <c r="D216" s="64"/>
      <c r="E216" s="64"/>
      <c r="F216" s="64"/>
      <c r="G216" s="64"/>
      <c r="H216" s="64"/>
      <c r="I216" s="64"/>
      <c r="J216" s="64"/>
    </row>
    <row r="217" spans="1:13" x14ac:dyDescent="0.3">
      <c r="C217" s="94" t="str">
        <f>IF(Paramètres!AA2&lt;&gt;"",Paramètres!AA2,"")</f>
        <v xml:space="preserve">Zéro euro </v>
      </c>
      <c r="D217" s="94"/>
      <c r="E217" s="94"/>
      <c r="F217" s="94"/>
      <c r="G217" s="94"/>
      <c r="H217" s="94"/>
      <c r="I217" s="94"/>
      <c r="J217" s="94"/>
    </row>
    <row r="218" spans="1:13" x14ac:dyDescent="0.3">
      <c r="C218" s="94"/>
      <c r="D218" s="94"/>
      <c r="E218" s="94"/>
      <c r="F218" s="94"/>
      <c r="G218" s="94"/>
      <c r="H218" s="94"/>
      <c r="I218" s="94"/>
      <c r="J218" s="94"/>
    </row>
    <row r="220" spans="1:13" ht="15.6" x14ac:dyDescent="0.3">
      <c r="C220" s="80" t="s">
        <v>181</v>
      </c>
      <c r="D220" s="80"/>
      <c r="E220" s="80"/>
      <c r="F220" s="80"/>
      <c r="G220" s="80"/>
      <c r="H220" s="80"/>
      <c r="I220" s="80"/>
      <c r="J220" s="80"/>
    </row>
    <row r="221" spans="1:13" x14ac:dyDescent="0.3">
      <c r="C221" s="74" t="s">
        <v>182</v>
      </c>
      <c r="D221" s="74"/>
      <c r="E221" s="74"/>
      <c r="L221" s="7">
        <v>1</v>
      </c>
    </row>
    <row r="222" spans="1:13" x14ac:dyDescent="0.3">
      <c r="C222" s="100" t="s">
        <v>183</v>
      </c>
      <c r="D222" s="100"/>
      <c r="E222" s="100"/>
      <c r="F222" s="101">
        <f>SUMIF(L5:L202,L222, J5:J202)</f>
        <v>0</v>
      </c>
      <c r="G222" s="101"/>
      <c r="H222" s="101"/>
      <c r="I222" s="101"/>
      <c r="J222" s="101"/>
      <c r="K222" s="7">
        <v>1</v>
      </c>
      <c r="L222" s="7">
        <v>13742</v>
      </c>
    </row>
    <row r="223" spans="1:13" hidden="1" x14ac:dyDescent="0.3">
      <c r="A223" s="7">
        <v>0.2</v>
      </c>
      <c r="C223" s="35" t="str">
        <f>"	- dont T.V.A. à 20% sur " &amp;ROUND((SUMPRODUCT((L5:L202=L222)*1, J5:J202,(M5:M202=A223)*1)), 2)&amp; "€ :"</f>
        <v xml:space="preserve">	- dont T.V.A. à 20% sur 0€ :</v>
      </c>
      <c r="D223" s="35"/>
      <c r="E223" s="35"/>
      <c r="F223" s="102"/>
      <c r="G223" s="102"/>
      <c r="H223" s="102"/>
      <c r="I223" s="102"/>
      <c r="J223" s="102"/>
      <c r="K223" s="7">
        <v>1</v>
      </c>
      <c r="M223" s="7">
        <f>ROUND((SUMPRODUCT((L5:L202=L222)*1, J5:J202,(M5:M202=A223)*1))*A223, 2)</f>
        <v>0</v>
      </c>
    </row>
    <row r="224" spans="1:13" x14ac:dyDescent="0.3">
      <c r="C224" s="100" t="s">
        <v>184</v>
      </c>
      <c r="D224" s="100"/>
      <c r="E224" s="100"/>
      <c r="F224" s="34"/>
      <c r="G224" s="34"/>
      <c r="H224" s="34"/>
      <c r="I224" s="34"/>
      <c r="J224" s="34"/>
    </row>
    <row r="225" spans="3:10" x14ac:dyDescent="0.3">
      <c r="C225" s="103" t="s">
        <v>185</v>
      </c>
      <c r="D225" s="103"/>
      <c r="E225" s="103"/>
      <c r="F225" s="101">
        <f>SUM(F222:F223)</f>
        <v>0</v>
      </c>
      <c r="G225" s="101"/>
      <c r="H225" s="101"/>
      <c r="I225" s="101"/>
      <c r="J225" s="101"/>
    </row>
    <row r="226" spans="3:10" x14ac:dyDescent="0.3">
      <c r="C226" s="103" t="s">
        <v>186</v>
      </c>
      <c r="D226" s="103"/>
      <c r="E226" s="103"/>
      <c r="F226" s="101">
        <f>SUM(M222:M223)</f>
        <v>0</v>
      </c>
      <c r="G226" s="101"/>
      <c r="H226" s="101"/>
      <c r="I226" s="101"/>
      <c r="J226" s="101"/>
    </row>
    <row r="227" spans="3:10" x14ac:dyDescent="0.3">
      <c r="C227" s="103" t="s">
        <v>187</v>
      </c>
      <c r="D227" s="103"/>
      <c r="E227" s="103"/>
      <c r="F227" s="101">
        <f>SUM(F225:F226)</f>
        <v>0</v>
      </c>
      <c r="G227" s="101"/>
      <c r="H227" s="101"/>
      <c r="I227" s="101"/>
      <c r="J227" s="101"/>
    </row>
    <row r="229" spans="3:10" ht="56.7" customHeight="1" x14ac:dyDescent="0.3">
      <c r="F229" s="100" t="s">
        <v>188</v>
      </c>
      <c r="G229" s="100"/>
      <c r="H229" s="100"/>
      <c r="I229" s="100"/>
      <c r="J229" s="100"/>
    </row>
    <row r="231" spans="3:10" ht="85.05" customHeight="1" x14ac:dyDescent="0.3">
      <c r="C231" s="104" t="s">
        <v>189</v>
      </c>
      <c r="D231" s="104"/>
      <c r="F231" s="104" t="s">
        <v>190</v>
      </c>
      <c r="G231" s="104"/>
      <c r="H231" s="104"/>
      <c r="I231" s="104"/>
      <c r="J231" s="104"/>
    </row>
    <row r="232" spans="3:10" x14ac:dyDescent="0.3">
      <c r="C232" s="105"/>
      <c r="D232" s="105"/>
      <c r="E232" s="105"/>
      <c r="F232" s="105"/>
      <c r="G232" s="105"/>
      <c r="H232" s="105"/>
      <c r="I232" s="105"/>
      <c r="J232" s="105"/>
    </row>
  </sheetData>
  <sheetProtection password="E95E" sheet="1" objects="1" selectLockedCells="1"/>
  <mergeCells count="162">
    <mergeCell ref="C231:D231"/>
    <mergeCell ref="F231:J231"/>
    <mergeCell ref="C232:J232"/>
    <mergeCell ref="F223:J223"/>
    <mergeCell ref="C224:E224"/>
    <mergeCell ref="C225:E225"/>
    <mergeCell ref="F225:J225"/>
    <mergeCell ref="C226:E226"/>
    <mergeCell ref="F226:J226"/>
    <mergeCell ref="C227:E227"/>
    <mergeCell ref="F227:J227"/>
    <mergeCell ref="F229:J229"/>
    <mergeCell ref="C214:E214"/>
    <mergeCell ref="F214:J214"/>
    <mergeCell ref="C215:J215"/>
    <mergeCell ref="C216:J216"/>
    <mergeCell ref="C217:J217"/>
    <mergeCell ref="C218:J218"/>
    <mergeCell ref="C220:J220"/>
    <mergeCell ref="C221:E221"/>
    <mergeCell ref="C222:E222"/>
    <mergeCell ref="F222:J222"/>
    <mergeCell ref="F208:J208"/>
    <mergeCell ref="C208:E208"/>
    <mergeCell ref="F209:J209"/>
    <mergeCell ref="C209:E209"/>
    <mergeCell ref="C210:E210"/>
    <mergeCell ref="C211:J211"/>
    <mergeCell ref="C212:E212"/>
    <mergeCell ref="F212:J212"/>
    <mergeCell ref="C213:E213"/>
    <mergeCell ref="F213:J213"/>
    <mergeCell ref="F201:J201"/>
    <mergeCell ref="C201:E201"/>
    <mergeCell ref="C202:J202"/>
    <mergeCell ref="C204:J204"/>
    <mergeCell ref="F205:J205"/>
    <mergeCell ref="C205:E205"/>
    <mergeCell ref="F206:J206"/>
    <mergeCell ref="C206:E206"/>
    <mergeCell ref="F207:J207"/>
    <mergeCell ref="C207:E207"/>
    <mergeCell ref="C196:E196"/>
    <mergeCell ref="F197:J197"/>
    <mergeCell ref="C197:E197"/>
    <mergeCell ref="F198:J198"/>
    <mergeCell ref="C198:E198"/>
    <mergeCell ref="F199:J199"/>
    <mergeCell ref="C199:E199"/>
    <mergeCell ref="F200:J200"/>
    <mergeCell ref="C200:E200"/>
    <mergeCell ref="C175:E175"/>
    <mergeCell ref="C177:E177"/>
    <mergeCell ref="C179:E179"/>
    <mergeCell ref="C181:E181"/>
    <mergeCell ref="C183:E183"/>
    <mergeCell ref="C186:E186"/>
    <mergeCell ref="C188:E188"/>
    <mergeCell ref="C191:E191"/>
    <mergeCell ref="C193:E193"/>
    <mergeCell ref="F170:J170"/>
    <mergeCell ref="C170:E170"/>
    <mergeCell ref="F171:J171"/>
    <mergeCell ref="C171:E171"/>
    <mergeCell ref="F172:J172"/>
    <mergeCell ref="C172:E172"/>
    <mergeCell ref="F173:J173"/>
    <mergeCell ref="C173:E173"/>
    <mergeCell ref="C174:E174"/>
    <mergeCell ref="C150:E150"/>
    <mergeCell ref="C152:E152"/>
    <mergeCell ref="C155:E155"/>
    <mergeCell ref="C157:E157"/>
    <mergeCell ref="C160:E160"/>
    <mergeCell ref="C163:E163"/>
    <mergeCell ref="C165:E165"/>
    <mergeCell ref="C168:E168"/>
    <mergeCell ref="F169:J169"/>
    <mergeCell ref="C169:E169"/>
    <mergeCell ref="F145:J145"/>
    <mergeCell ref="C145:E145"/>
    <mergeCell ref="F146:J146"/>
    <mergeCell ref="C146:E146"/>
    <mergeCell ref="F147:J147"/>
    <mergeCell ref="C147:E147"/>
    <mergeCell ref="F148:J148"/>
    <mergeCell ref="C148:E148"/>
    <mergeCell ref="C149:E149"/>
    <mergeCell ref="C120:E120"/>
    <mergeCell ref="C123:E123"/>
    <mergeCell ref="C125:E125"/>
    <mergeCell ref="C127:E127"/>
    <mergeCell ref="C131:E131"/>
    <mergeCell ref="C133:E133"/>
    <mergeCell ref="C139:E139"/>
    <mergeCell ref="C143:E143"/>
    <mergeCell ref="F144:J144"/>
    <mergeCell ref="C144:E144"/>
    <mergeCell ref="F112:J112"/>
    <mergeCell ref="C112:E112"/>
    <mergeCell ref="F113:J113"/>
    <mergeCell ref="C113:E113"/>
    <mergeCell ref="F114:J114"/>
    <mergeCell ref="C114:E114"/>
    <mergeCell ref="C115:E115"/>
    <mergeCell ref="C116:E116"/>
    <mergeCell ref="C118:E118"/>
    <mergeCell ref="C98:E98"/>
    <mergeCell ref="C100:E100"/>
    <mergeCell ref="C104:E104"/>
    <mergeCell ref="C106:E106"/>
    <mergeCell ref="C109:E109"/>
    <mergeCell ref="F110:J110"/>
    <mergeCell ref="C110:E110"/>
    <mergeCell ref="F111:J111"/>
    <mergeCell ref="C111:E111"/>
    <mergeCell ref="C69:E69"/>
    <mergeCell ref="C71:E71"/>
    <mergeCell ref="C74:E74"/>
    <mergeCell ref="C78:E78"/>
    <mergeCell ref="C80:E80"/>
    <mergeCell ref="C83:E83"/>
    <mergeCell ref="C85:E85"/>
    <mergeCell ref="C90:E90"/>
    <mergeCell ref="C93:E93"/>
    <mergeCell ref="F52:J52"/>
    <mergeCell ref="C52:E52"/>
    <mergeCell ref="C53:E53"/>
    <mergeCell ref="C54:E54"/>
    <mergeCell ref="C56:E56"/>
    <mergeCell ref="C59:E59"/>
    <mergeCell ref="C61:E61"/>
    <mergeCell ref="C62:I62"/>
    <mergeCell ref="C65:E65"/>
    <mergeCell ref="C44:E44"/>
    <mergeCell ref="C47:E47"/>
    <mergeCell ref="F48:J48"/>
    <mergeCell ref="C48:E48"/>
    <mergeCell ref="F49:J49"/>
    <mergeCell ref="C49:E49"/>
    <mergeCell ref="F50:J50"/>
    <mergeCell ref="C50:E50"/>
    <mergeCell ref="F51:J51"/>
    <mergeCell ref="C51:E51"/>
    <mergeCell ref="C21:E21"/>
    <mergeCell ref="C24:E24"/>
    <mergeCell ref="C27:E27"/>
    <mergeCell ref="C29:E29"/>
    <mergeCell ref="C32:E32"/>
    <mergeCell ref="C34:E34"/>
    <mergeCell ref="C36:E36"/>
    <mergeCell ref="C39:E39"/>
    <mergeCell ref="C42:E42"/>
    <mergeCell ref="C3:E3"/>
    <mergeCell ref="C4:E4"/>
    <mergeCell ref="C5:E5"/>
    <mergeCell ref="C6:E6"/>
    <mergeCell ref="C8:E8"/>
    <mergeCell ref="C11:E11"/>
    <mergeCell ref="C13:E13"/>
    <mergeCell ref="C16:E16"/>
    <mergeCell ref="C19:E19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&amp;LZ-25024 - AUXERRE - GALERIE ROMANE - Remplacement des menuiseries
 &amp;RDPGF - Lot n°1 MAÇONNERIE - PIERRE DE TAILLE - PLÂTRERIE 
DCE - Edition du 1er/10/2025</oddHeader>
    <oddFooter>&amp;L2bdm Architectes F. DIDIER ACMH&amp;CEdition du 1/10/2025&amp;RPage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28" t="s">
        <v>191</v>
      </c>
      <c r="AA1" s="7">
        <f>IF(DPGF!F214&lt;&gt;"",DPGF!F214,"0")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6" t="s">
        <v>192</v>
      </c>
      <c r="B3" s="34" t="s">
        <v>193</v>
      </c>
      <c r="C3" s="106" t="s">
        <v>218</v>
      </c>
      <c r="D3" s="106"/>
      <c r="E3" s="106"/>
      <c r="F3" s="106"/>
      <c r="G3" s="106"/>
      <c r="H3" s="106"/>
      <c r="I3" s="106"/>
      <c r="J3" s="106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6" t="s">
        <v>194</v>
      </c>
      <c r="B5" s="34" t="s">
        <v>195</v>
      </c>
      <c r="C5" s="106" t="s">
        <v>219</v>
      </c>
      <c r="D5" s="106"/>
      <c r="E5" s="106"/>
      <c r="F5" s="106"/>
      <c r="G5" s="106"/>
      <c r="H5" s="106"/>
      <c r="I5" s="106"/>
      <c r="J5" s="106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6" t="s">
        <v>204</v>
      </c>
      <c r="B7" s="34" t="s">
        <v>205</v>
      </c>
      <c r="C7" s="37" t="s">
        <v>220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6" t="s">
        <v>206</v>
      </c>
      <c r="B9" s="34" t="s">
        <v>207</v>
      </c>
      <c r="C9" s="37" t="s">
        <v>36</v>
      </c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6" t="s">
        <v>196</v>
      </c>
      <c r="B11" s="34" t="s">
        <v>197</v>
      </c>
      <c r="C11" s="106" t="s">
        <v>37</v>
      </c>
      <c r="D11" s="106"/>
      <c r="E11" s="106"/>
      <c r="F11" s="106"/>
      <c r="G11" s="106"/>
      <c r="H11" s="106"/>
      <c r="I11" s="106"/>
      <c r="J11" s="106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6" t="s">
        <v>208</v>
      </c>
      <c r="B13" s="34" t="s">
        <v>209</v>
      </c>
      <c r="C13" s="37" t="s">
        <v>221</v>
      </c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6" t="s">
        <v>210</v>
      </c>
      <c r="B15" s="34" t="s">
        <v>211</v>
      </c>
      <c r="C15" s="37" t="s">
        <v>222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6" t="s">
        <v>212</v>
      </c>
      <c r="B17" s="34" t="s">
        <v>213</v>
      </c>
      <c r="C17" s="37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38">
        <v>0.2</v>
      </c>
      <c r="E19" s="39" t="s">
        <v>214</v>
      </c>
      <c r="AA19" s="7">
        <f>INT((AA5-AA18*100)/10)</f>
        <v>0</v>
      </c>
    </row>
    <row r="20" spans="1:27" ht="12.75" customHeight="1" x14ac:dyDescent="0.3">
      <c r="C20" s="40">
        <v>5.5E-2</v>
      </c>
      <c r="E20" s="39" t="s">
        <v>215</v>
      </c>
      <c r="AA20" s="7">
        <f>AA5-AA18*100-AA19*10</f>
        <v>0</v>
      </c>
    </row>
    <row r="21" spans="1:27" ht="12.75" customHeight="1" x14ac:dyDescent="0.3">
      <c r="C21" s="40">
        <v>0</v>
      </c>
      <c r="E21" s="39" t="s">
        <v>216</v>
      </c>
      <c r="AA21" s="7">
        <f>INT(AA6/10)</f>
        <v>0</v>
      </c>
    </row>
    <row r="22" spans="1:27" ht="12.75" customHeight="1" x14ac:dyDescent="0.3">
      <c r="C22" s="41">
        <v>0</v>
      </c>
      <c r="E22" s="39" t="s">
        <v>217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6" t="s">
        <v>198</v>
      </c>
      <c r="B24" s="34" t="s">
        <v>199</v>
      </c>
      <c r="C24" s="106"/>
      <c r="D24" s="106"/>
      <c r="E24" s="106"/>
      <c r="F24" s="106"/>
      <c r="G24" s="106"/>
      <c r="H24" s="106"/>
      <c r="I24" s="106"/>
      <c r="J24" s="106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6" t="s">
        <v>200</v>
      </c>
      <c r="B26" s="34" t="s">
        <v>201</v>
      </c>
      <c r="C26" s="106" t="s">
        <v>223</v>
      </c>
      <c r="D26" s="106"/>
      <c r="E26" s="106"/>
      <c r="F26" s="106"/>
      <c r="G26" s="106"/>
      <c r="H26" s="106"/>
      <c r="I26" s="106"/>
      <c r="J26" s="106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6" t="s">
        <v>202</v>
      </c>
      <c r="B28" s="34" t="s">
        <v>203</v>
      </c>
      <c r="C28" s="106"/>
      <c r="D28" s="106"/>
      <c r="E28" s="106"/>
      <c r="F28" s="106"/>
      <c r="G28" s="106"/>
      <c r="H28" s="106"/>
      <c r="I28" s="106"/>
      <c r="J28" s="106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224</v>
      </c>
      <c r="B1" s="7" t="s">
        <v>225</v>
      </c>
    </row>
    <row r="2" spans="1:3" x14ac:dyDescent="0.3">
      <c r="A2" s="7" t="s">
        <v>226</v>
      </c>
      <c r="B2" s="7" t="s">
        <v>218</v>
      </c>
    </row>
    <row r="3" spans="1:3" x14ac:dyDescent="0.3">
      <c r="A3" s="7" t="s">
        <v>227</v>
      </c>
      <c r="B3" s="7">
        <v>1</v>
      </c>
    </row>
    <row r="4" spans="1:3" x14ac:dyDescent="0.3">
      <c r="A4" s="7" t="s">
        <v>228</v>
      </c>
      <c r="B4" s="7">
        <v>0</v>
      </c>
    </row>
    <row r="5" spans="1:3" x14ac:dyDescent="0.3">
      <c r="A5" s="7" t="s">
        <v>229</v>
      </c>
      <c r="B5" s="7">
        <v>0</v>
      </c>
    </row>
    <row r="6" spans="1:3" x14ac:dyDescent="0.3">
      <c r="A6" s="7" t="s">
        <v>230</v>
      </c>
      <c r="B6" s="7">
        <v>1</v>
      </c>
    </row>
    <row r="7" spans="1:3" x14ac:dyDescent="0.3">
      <c r="A7" s="7" t="s">
        <v>231</v>
      </c>
      <c r="B7" s="7">
        <v>1</v>
      </c>
    </row>
    <row r="8" spans="1:3" x14ac:dyDescent="0.3">
      <c r="A8" s="7" t="s">
        <v>232</v>
      </c>
      <c r="B8" s="7">
        <v>0</v>
      </c>
    </row>
    <row r="9" spans="1:3" x14ac:dyDescent="0.3">
      <c r="A9" s="7" t="s">
        <v>233</v>
      </c>
      <c r="B9" s="7">
        <v>0</v>
      </c>
    </row>
    <row r="10" spans="1:3" x14ac:dyDescent="0.3">
      <c r="A10" s="7" t="s">
        <v>234</v>
      </c>
      <c r="C10" s="7" t="s">
        <v>235</v>
      </c>
    </row>
    <row r="11" spans="1:3" x14ac:dyDescent="0.3">
      <c r="A11" s="7" t="s">
        <v>236</v>
      </c>
      <c r="B11" s="7">
        <v>0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7" t="s">
        <v>237</v>
      </c>
      <c r="C2" s="107"/>
      <c r="D2" s="107"/>
      <c r="E2" s="107"/>
      <c r="F2" s="107"/>
      <c r="G2" s="107"/>
      <c r="H2" s="107"/>
      <c r="I2" s="107"/>
      <c r="J2" s="107"/>
    </row>
    <row r="4" spans="1:10" ht="12.75" customHeight="1" x14ac:dyDescent="0.3">
      <c r="A4" s="36" t="s">
        <v>192</v>
      </c>
      <c r="B4" s="34" t="s">
        <v>238</v>
      </c>
      <c r="C4" s="108"/>
      <c r="D4" s="108"/>
      <c r="E4" s="108"/>
      <c r="F4" s="108"/>
      <c r="G4" s="108"/>
      <c r="H4" s="108"/>
      <c r="I4" s="108"/>
      <c r="J4" s="108"/>
    </row>
    <row r="6" spans="1:10" ht="12.75" customHeight="1" x14ac:dyDescent="0.3">
      <c r="A6" s="36" t="s">
        <v>194</v>
      </c>
      <c r="B6" s="34" t="s">
        <v>239</v>
      </c>
      <c r="C6" s="108"/>
      <c r="D6" s="108"/>
      <c r="E6" s="108"/>
      <c r="F6" s="108"/>
      <c r="G6" s="108"/>
      <c r="H6" s="108"/>
      <c r="I6" s="108"/>
      <c r="J6" s="108"/>
    </row>
    <row r="8" spans="1:10" ht="12.75" customHeight="1" x14ac:dyDescent="0.3">
      <c r="A8" s="36" t="s">
        <v>204</v>
      </c>
      <c r="B8" s="34" t="s">
        <v>240</v>
      </c>
      <c r="C8" s="108"/>
      <c r="D8" s="108"/>
      <c r="E8" s="108"/>
      <c r="F8" s="108"/>
      <c r="G8" s="108"/>
      <c r="H8" s="108"/>
      <c r="I8" s="108"/>
      <c r="J8" s="108"/>
    </row>
    <row r="10" spans="1:10" ht="12.75" customHeight="1" x14ac:dyDescent="0.3">
      <c r="A10" s="36" t="s">
        <v>206</v>
      </c>
      <c r="B10" s="34" t="s">
        <v>241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">
      <c r="A12" s="36" t="s">
        <v>196</v>
      </c>
      <c r="B12" s="34" t="s">
        <v>242</v>
      </c>
      <c r="C12" s="108"/>
      <c r="D12" s="108"/>
      <c r="E12" s="108"/>
      <c r="F12" s="108"/>
      <c r="G12" s="108"/>
      <c r="H12" s="108"/>
      <c r="I12" s="108"/>
      <c r="J12" s="108"/>
    </row>
    <row r="14" spans="1:10" ht="12.75" customHeight="1" x14ac:dyDescent="0.3">
      <c r="A14" s="36" t="s">
        <v>208</v>
      </c>
      <c r="B14" s="34" t="s">
        <v>243</v>
      </c>
      <c r="C14" s="108"/>
      <c r="D14" s="108"/>
      <c r="E14" s="108"/>
      <c r="F14" s="108"/>
      <c r="G14" s="108"/>
      <c r="H14" s="108"/>
      <c r="I14" s="108"/>
      <c r="J14" s="108"/>
    </row>
    <row r="16" spans="1:10" ht="12.75" customHeight="1" x14ac:dyDescent="0.3">
      <c r="A16" s="36" t="s">
        <v>210</v>
      </c>
      <c r="B16" s="34" t="s">
        <v>244</v>
      </c>
      <c r="C16" s="108"/>
      <c r="D16" s="108"/>
      <c r="E16" s="108"/>
      <c r="F16" s="108"/>
      <c r="G16" s="108"/>
      <c r="H16" s="108"/>
      <c r="I16" s="108"/>
      <c r="J16" s="108"/>
    </row>
    <row r="18" spans="1:10" ht="12.75" customHeight="1" x14ac:dyDescent="0.3">
      <c r="A18" s="36" t="s">
        <v>212</v>
      </c>
      <c r="B18" s="34" t="s">
        <v>245</v>
      </c>
      <c r="C18" s="110"/>
      <c r="D18" s="110"/>
      <c r="E18" s="110"/>
      <c r="F18" s="110"/>
      <c r="G18" s="110"/>
      <c r="H18" s="110"/>
      <c r="I18" s="110"/>
      <c r="J18" s="110"/>
    </row>
    <row r="20" spans="1:10" ht="12.75" customHeight="1" x14ac:dyDescent="0.3">
      <c r="A20" s="36" t="s">
        <v>246</v>
      </c>
      <c r="B20" s="34" t="s">
        <v>247</v>
      </c>
      <c r="C20" s="110"/>
      <c r="D20" s="110"/>
      <c r="E20" s="110"/>
      <c r="F20" s="110"/>
      <c r="G20" s="110"/>
      <c r="H20" s="110"/>
      <c r="I20" s="110"/>
      <c r="J20" s="110"/>
    </row>
    <row r="22" spans="1:10" ht="12.75" customHeight="1" x14ac:dyDescent="0.3">
      <c r="A22" s="36" t="s">
        <v>198</v>
      </c>
      <c r="B22" s="34" t="s">
        <v>248</v>
      </c>
      <c r="C22" s="110"/>
      <c r="D22" s="110"/>
      <c r="E22" s="110"/>
      <c r="F22" s="110"/>
      <c r="G22" s="110"/>
      <c r="H22" s="110"/>
      <c r="I22" s="110"/>
      <c r="J22" s="110"/>
    </row>
    <row r="24" spans="1:10" ht="12.75" customHeight="1" x14ac:dyDescent="0.3">
      <c r="A24" s="36" t="s">
        <v>200</v>
      </c>
      <c r="B24" s="34" t="s">
        <v>249</v>
      </c>
      <c r="C24" s="108"/>
      <c r="D24" s="108"/>
      <c r="E24" s="108"/>
      <c r="F24" s="108"/>
      <c r="G24" s="108"/>
      <c r="H24" s="108"/>
      <c r="I24" s="108"/>
      <c r="J24" s="108"/>
    </row>
    <row r="28" spans="1:10" ht="60" customHeight="1" x14ac:dyDescent="0.3">
      <c r="A28" s="36" t="s">
        <v>202</v>
      </c>
      <c r="B28" s="34" t="s">
        <v>250</v>
      </c>
      <c r="C28" s="108"/>
      <c r="D28" s="108"/>
      <c r="E28" s="108"/>
      <c r="F28" s="108"/>
      <c r="G28" s="108"/>
      <c r="H28" s="108"/>
      <c r="I28" s="108"/>
      <c r="J28" s="108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2BDM - Rosario ROMEO</cp:lastModifiedBy>
  <dcterms:created xsi:type="dcterms:W3CDTF">2025-10-01T14:39:25Z</dcterms:created>
  <dcterms:modified xsi:type="dcterms:W3CDTF">2025-10-01T14:40:17Z</dcterms:modified>
</cp:coreProperties>
</file>